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изменение!$A$12:$AM$98</definedName>
    <definedName name="_xlnm.Print_Titles" localSheetId="0">изменение!$11:$11</definedName>
    <definedName name="_xlnm.Print_Area" localSheetId="0">изменение!$A$1:$Q$98</definedName>
  </definedNames>
  <calcPr calcId="152511"/>
</workbook>
</file>

<file path=xl/calcChain.xml><?xml version="1.0" encoding="utf-8"?>
<calcChain xmlns="http://schemas.openxmlformats.org/spreadsheetml/2006/main">
  <c r="H12" i="1" l="1"/>
  <c r="L58" i="1"/>
  <c r="L52" i="1"/>
  <c r="I12" i="1" l="1"/>
  <c r="N21" i="1" l="1"/>
  <c r="L21" i="1"/>
  <c r="L17" i="1" l="1"/>
  <c r="L30" i="1"/>
  <c r="L39" i="1"/>
  <c r="L96" i="1"/>
  <c r="L87" i="1"/>
  <c r="L84" i="1"/>
  <c r="L81" i="1"/>
  <c r="L78" i="1"/>
  <c r="L72" i="1"/>
  <c r="L69" i="1"/>
  <c r="L64" i="1"/>
  <c r="L61" i="1"/>
  <c r="L55" i="1"/>
  <c r="L49" i="1"/>
  <c r="L27" i="1"/>
  <c r="L24" i="1"/>
  <c r="L14" i="1"/>
  <c r="M74" i="1" l="1"/>
  <c r="M77" i="1"/>
  <c r="Q77" i="1" s="1"/>
  <c r="M76" i="1"/>
  <c r="M73" i="1"/>
  <c r="M75" i="1" l="1"/>
  <c r="L93" i="1"/>
  <c r="L90" i="1"/>
  <c r="L75" i="1"/>
  <c r="L67" i="1"/>
  <c r="O98" i="1"/>
  <c r="P98" i="1" s="1"/>
  <c r="O95" i="1"/>
  <c r="P95" i="1" s="1"/>
  <c r="O92" i="1"/>
  <c r="P92" i="1" s="1"/>
  <c r="O89" i="1"/>
  <c r="P89" i="1" s="1"/>
  <c r="O86" i="1"/>
  <c r="P86" i="1" s="1"/>
  <c r="O83" i="1"/>
  <c r="P83" i="1" s="1"/>
  <c r="O80" i="1"/>
  <c r="P80" i="1" s="1"/>
  <c r="O71" i="1"/>
  <c r="P71" i="1" s="1"/>
  <c r="O23" i="1"/>
  <c r="L12" i="1" l="1"/>
  <c r="P23" i="1"/>
  <c r="P21" i="1" s="1"/>
  <c r="O21" i="1"/>
  <c r="M60" i="1" l="1"/>
  <c r="Q60" i="1" s="1"/>
  <c r="M48" i="1" l="1"/>
  <c r="M43" i="1"/>
  <c r="Q43" i="1" s="1"/>
  <c r="M42" i="1"/>
  <c r="Q42" i="1" s="1"/>
  <c r="M35" i="1" l="1"/>
  <c r="Q35" i="1" s="1"/>
  <c r="M37" i="1" l="1"/>
  <c r="Q37" i="1" s="1"/>
  <c r="M36" i="1"/>
  <c r="Q36" i="1" s="1"/>
  <c r="M70" i="1" l="1"/>
  <c r="M68" i="1"/>
  <c r="M67" i="1" s="1"/>
  <c r="M66" i="1"/>
  <c r="M65" i="1"/>
  <c r="M63" i="1"/>
  <c r="M62" i="1"/>
  <c r="M59" i="1"/>
  <c r="M58" i="1" s="1"/>
  <c r="M57" i="1"/>
  <c r="M56" i="1"/>
  <c r="M54" i="1"/>
  <c r="M53" i="1"/>
  <c r="M51" i="1"/>
  <c r="M50" i="1"/>
  <c r="M47" i="1"/>
  <c r="M46" i="1"/>
  <c r="M45" i="1"/>
  <c r="M44" i="1"/>
  <c r="M41" i="1"/>
  <c r="M40" i="1"/>
  <c r="M38" i="1"/>
  <c r="M34" i="1"/>
  <c r="M33" i="1"/>
  <c r="M32" i="1"/>
  <c r="M31" i="1"/>
  <c r="M29" i="1"/>
  <c r="M28" i="1"/>
  <c r="M26" i="1"/>
  <c r="M25" i="1"/>
  <c r="M22" i="1"/>
  <c r="M21" i="1" s="1"/>
  <c r="M20" i="1"/>
  <c r="M19" i="1"/>
  <c r="M18" i="1"/>
  <c r="Q18" i="1" s="1"/>
  <c r="M16" i="1"/>
  <c r="M15" i="1"/>
  <c r="M52" i="1" l="1"/>
  <c r="M14" i="1"/>
  <c r="M27" i="1"/>
  <c r="M49" i="1"/>
  <c r="M64" i="1"/>
  <c r="M55" i="1"/>
  <c r="M61" i="1"/>
  <c r="M24" i="1"/>
  <c r="M17" i="1"/>
  <c r="M30" i="1"/>
  <c r="M39" i="1"/>
  <c r="Q23" i="1" l="1"/>
  <c r="Q22" i="1"/>
  <c r="N17" i="1" l="1"/>
  <c r="O17" i="1"/>
  <c r="P17" i="1"/>
  <c r="Q20" i="1"/>
  <c r="Q19" i="1"/>
  <c r="Q17" i="1" l="1"/>
  <c r="N64" i="1" l="1"/>
  <c r="O64" i="1"/>
  <c r="P64" i="1"/>
  <c r="N61" i="1"/>
  <c r="O61" i="1"/>
  <c r="P61" i="1"/>
  <c r="N58" i="1"/>
  <c r="O58" i="1"/>
  <c r="P58" i="1"/>
  <c r="N55" i="1"/>
  <c r="O55" i="1"/>
  <c r="P55" i="1"/>
  <c r="N52" i="1"/>
  <c r="O52" i="1"/>
  <c r="P52" i="1"/>
  <c r="N49" i="1"/>
  <c r="O49" i="1"/>
  <c r="P49" i="1"/>
  <c r="N39" i="1"/>
  <c r="O39" i="1"/>
  <c r="P39" i="1"/>
  <c r="N30" i="1"/>
  <c r="O30" i="1"/>
  <c r="P30" i="1"/>
  <c r="N27" i="1"/>
  <c r="O27" i="1"/>
  <c r="P27" i="1"/>
  <c r="N24" i="1"/>
  <c r="O24" i="1"/>
  <c r="P24" i="1"/>
  <c r="N14" i="1"/>
  <c r="O14" i="1"/>
  <c r="P14" i="1"/>
  <c r="P93" i="1"/>
  <c r="P69" i="1"/>
  <c r="M96" i="1"/>
  <c r="N96" i="1"/>
  <c r="M93" i="1"/>
  <c r="N93" i="1"/>
  <c r="M90" i="1"/>
  <c r="N90" i="1"/>
  <c r="M87" i="1"/>
  <c r="N87" i="1"/>
  <c r="M84" i="1"/>
  <c r="N84" i="1"/>
  <c r="M81" i="1"/>
  <c r="N81" i="1"/>
  <c r="M78" i="1"/>
  <c r="N78" i="1"/>
  <c r="N75" i="1"/>
  <c r="M72" i="1"/>
  <c r="N72" i="1"/>
  <c r="M69" i="1"/>
  <c r="N69" i="1"/>
  <c r="N67" i="1"/>
  <c r="O67" i="1"/>
  <c r="P67" i="1"/>
  <c r="Q70" i="1"/>
  <c r="Q73" i="1"/>
  <c r="Q76" i="1"/>
  <c r="Q68" i="1"/>
  <c r="Q79" i="1"/>
  <c r="Q82" i="1"/>
  <c r="Q85" i="1"/>
  <c r="Q88" i="1"/>
  <c r="Q91" i="1"/>
  <c r="Q94" i="1"/>
  <c r="Q97" i="1"/>
  <c r="M12" i="1" l="1"/>
  <c r="N12" i="1"/>
  <c r="O72" i="1"/>
  <c r="O87" i="1"/>
  <c r="O81" i="1"/>
  <c r="O90" i="1"/>
  <c r="Q95" i="1"/>
  <c r="O75" i="1"/>
  <c r="O93" i="1"/>
  <c r="Q93" i="1" s="1"/>
  <c r="Q67" i="1"/>
  <c r="O96" i="1"/>
  <c r="O69" i="1"/>
  <c r="P96" i="1"/>
  <c r="Q98" i="1"/>
  <c r="P90" i="1"/>
  <c r="Q92" i="1"/>
  <c r="P87" i="1"/>
  <c r="Q89" i="1"/>
  <c r="Q86" i="1"/>
  <c r="P84" i="1"/>
  <c r="O84" i="1"/>
  <c r="Q83" i="1"/>
  <c r="P81" i="1"/>
  <c r="P78" i="1"/>
  <c r="Q80" i="1"/>
  <c r="O78" i="1"/>
  <c r="P75" i="1"/>
  <c r="Q74" i="1"/>
  <c r="P72" i="1"/>
  <c r="Q71" i="1"/>
  <c r="P12" i="1" l="1"/>
  <c r="O12" i="1"/>
  <c r="Q69" i="1"/>
  <c r="Q72" i="1"/>
  <c r="Q84" i="1"/>
  <c r="Q78" i="1"/>
  <c r="Q87" i="1"/>
  <c r="Q90" i="1"/>
  <c r="Q75" i="1"/>
  <c r="Q81" i="1"/>
  <c r="Q96" i="1"/>
  <c r="Q66" i="1" l="1"/>
  <c r="Q65" i="1"/>
  <c r="Q64" i="1"/>
  <c r="Q63" i="1"/>
  <c r="Q62" i="1"/>
  <c r="Q61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1" i="1"/>
  <c r="Q40" i="1"/>
  <c r="Q39" i="1"/>
  <c r="Q38" i="1"/>
  <c r="Q34" i="1"/>
  <c r="Q33" i="1"/>
  <c r="Q32" i="1"/>
  <c r="Q31" i="1"/>
  <c r="Q30" i="1"/>
  <c r="Q29" i="1"/>
  <c r="Q28" i="1"/>
  <c r="Q27" i="1"/>
  <c r="Q26" i="1"/>
  <c r="Q25" i="1"/>
  <c r="Q24" i="1"/>
  <c r="Q21" i="1"/>
  <c r="Q16" i="1"/>
  <c r="Q15" i="1"/>
  <c r="Q14" i="1"/>
  <c r="Q13" i="1"/>
  <c r="Q12" i="1"/>
</calcChain>
</file>

<file path=xl/sharedStrings.xml><?xml version="1.0" encoding="utf-8"?>
<sst xmlns="http://schemas.openxmlformats.org/spreadsheetml/2006/main" count="352" uniqueCount="79">
  <si>
    <t>21</t>
  </si>
  <si>
    <t>05</t>
  </si>
  <si>
    <t>Х</t>
  </si>
  <si>
    <t>11</t>
  </si>
  <si>
    <t>03</t>
  </si>
  <si>
    <t>08</t>
  </si>
  <si>
    <t>01</t>
  </si>
  <si>
    <t>04</t>
  </si>
  <si>
    <t>пос. Ханымей</t>
  </si>
  <si>
    <t>Пуровский район</t>
  </si>
  <si>
    <t>10</t>
  </si>
  <si>
    <t>пос. Пуровск</t>
  </si>
  <si>
    <t>г. Тарко-Сале</t>
  </si>
  <si>
    <t>02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</si>
  <si>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</si>
  <si>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</si>
  <si>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</si>
  <si>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</si>
  <si>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</si>
  <si>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</si>
  <si>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</si>
  <si>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</si>
  <si>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</si>
  <si>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</si>
  <si>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</si>
  <si>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пос. Пурпе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</si>
  <si>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</si>
  <si>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</si>
  <si>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</si>
  <si>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ул. Республики</t>
  </si>
  <si>
    <t>ул. 27 Съезда КПСС</t>
  </si>
  <si>
    <t>ул. Железнодорожная</t>
  </si>
  <si>
    <t>ул. Заполярная</t>
  </si>
  <si>
    <t>ул. Победы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</si>
  <si>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</si>
  <si>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</si>
  <si>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</si>
  <si>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</si>
  <si>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 xml:space="preserve">кв. Школьный 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</si>
  <si>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</si>
  <si>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</si>
  <si>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</si>
  <si>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</si>
  <si>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</si>
  <si>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</si>
  <si>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ремонт крыши</t>
  </si>
  <si>
    <t>ремонт внутридомовых инженерных систем теплоснабжения</t>
  </si>
  <si>
    <t>1А</t>
  </si>
  <si>
    <t>ул. Таёжная</t>
  </si>
  <si>
    <t>ремонт внутридомовых инженерных систем газоснабжения</t>
  </si>
  <si>
    <t>ул. Мезенцева</t>
  </si>
  <si>
    <t xml:space="preserve">ремонт внутридомовых инженерных систем водоотведения </t>
  </si>
  <si>
    <t>ремонт фундамента многоквартирного дома</t>
  </si>
  <si>
    <t>Код ОКТМО муниципаль-ного образования (№)</t>
  </si>
  <si>
    <t>Итого: муниципальное образование Пуровский район 2019 год</t>
  </si>
  <si>
    <t xml:space="preserve">ул. 50 лет Ямала </t>
  </si>
  <si>
    <t>31</t>
  </si>
  <si>
    <t>27</t>
  </si>
  <si>
    <t xml:space="preserve"> руб.</t>
  </si>
  <si>
    <t>руб.</t>
  </si>
  <si>
    <t>26</t>
  </si>
  <si>
    <t>установка коллективных (общедомовых) приборов учета потребления горячей воды</t>
  </si>
  <si>
    <t xml:space="preserve">установка коллективных (общедомовых) приборов учета потребления тепловой энергии и узлов управления и регулирования потребления этих ресурсов </t>
  </si>
  <si>
    <t>установка коллективных (общедомовых) приборов учета потребления холодной воды</t>
  </si>
  <si>
    <t>Стоимость работ по капитальному ремонту общего имущества в многоквартирных домах (руб.)</t>
  </si>
  <si>
    <t>5/1</t>
  </si>
  <si>
    <t>пер. Снежный</t>
  </si>
  <si>
    <t>ул. Российская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</si>
  <si>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</si>
  <si>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</si>
  <si>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>мкр. Геолог</t>
  </si>
  <si>
    <t>мкр. Комсомольский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</si>
  <si>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</si>
  <si>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</si>
  <si>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пос. Сывдарма*</t>
  </si>
  <si>
    <t>пос. Пурпе-1**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</si>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</sst>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6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164" fontId="0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/>
    <xf numFmtId="0" fontId="4" fillId="2" borderId="0" xfId="0" applyFont="1" applyFill="1"/>
    <xf numFmtId="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/>
    <xf numFmtId="4" fontId="4" fillId="2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11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center" vertical="top" wrapText="1"/>
    </xf>
    <xf numFmtId="4" fontId="10" fillId="0" borderId="1" xfId="1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top"/>
    </xf>
    <xf numFmtId="49" fontId="13" fillId="0" borderId="4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top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 vertical="center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4" fontId="10" fillId="0" borderId="5" xfId="0" applyNumberFormat="1" applyFont="1" applyFill="1" applyBorder="1" applyAlignment="1">
      <alignment horizontal="center" vertical="center" textRotation="90" wrapText="1"/>
    </xf>
    <xf numFmtId="4" fontId="10" fillId="0" borderId="7" xfId="0" applyNumberFormat="1" applyFont="1" applyFill="1" applyBorder="1" applyAlignment="1">
      <alignment horizontal="center" vertical="center" textRotation="90" wrapText="1"/>
    </xf>
    <xf numFmtId="4" fontId="10" fillId="0" borderId="6" xfId="0" applyNumberFormat="1" applyFont="1" applyFill="1" applyBorder="1" applyAlignment="1">
      <alignment horizontal="center" vertical="center" textRotation="90" wrapText="1"/>
    </xf>
    <xf numFmtId="3" fontId="12" fillId="0" borderId="1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view="pageBreakPreview" zoomScale="76" zoomScaleNormal="76" zoomScaleSheetLayoutView="76" zoomScalePageLayoutView="60" workbookViewId="0">
      <selection activeCell="E123" sqref="E123"/>
    </sheetView>
  </sheetViews>
  <sheetFormatPr defaultColWidth="9.140625" defaultRowHeight="15" x14ac:dyDescent="0.25"/>
  <cols>
    <col min="1" max="1" width="4.5703125" style="24" customWidth="1"/>
    <col min="2" max="2" width="14.140625" style="24" customWidth="1"/>
    <col min="3" max="3" width="28.85546875" style="23" customWidth="1"/>
    <col min="4" max="4" width="22.28515625" style="23" customWidth="1"/>
    <col min="5" max="5" width="33" style="25" customWidth="1"/>
    <col min="6" max="6" width="19.42578125" style="27" customWidth="1"/>
    <col min="7" max="7" width="9.42578125" style="24" customWidth="1"/>
    <col min="8" max="8" width="16.42578125" style="41" customWidth="1"/>
    <col min="9" max="9" width="15.5703125" style="42" customWidth="1"/>
    <col min="10" max="10" width="50.5703125" style="25" customWidth="1"/>
    <col min="11" max="11" width="10" style="25" customWidth="1"/>
    <col min="12" max="12" width="19.5703125" style="26" customWidth="1"/>
    <col min="13" max="13" width="19.140625" style="26" customWidth="1"/>
    <col min="14" max="14" width="14.7109375" style="26" customWidth="1"/>
    <col min="15" max="15" width="18.140625" style="26" customWidth="1"/>
    <col min="16" max="16" width="21.5703125" style="26" customWidth="1"/>
    <col min="17" max="17" width="19.85546875" style="26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38" s="1" customFormat="1" ht="12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38" s="1" customFormat="1" ht="22.5" customHeight="1" x14ac:dyDescent="0.25">
      <c r="A3" s="95" t="s">
        <v>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38" s="1" customFormat="1" ht="27" customHeight="1" x14ac:dyDescent="0.25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38" ht="11.25" customHeight="1" x14ac:dyDescent="0.3">
      <c r="A5" s="29"/>
      <c r="B5" s="29"/>
      <c r="C5" s="30"/>
      <c r="D5" s="30"/>
      <c r="E5" s="30"/>
      <c r="F5" s="31"/>
      <c r="G5" s="29"/>
      <c r="H5" s="28"/>
      <c r="I5" s="32"/>
      <c r="J5" s="30"/>
      <c r="K5" s="30"/>
      <c r="L5" s="28"/>
      <c r="M5" s="28"/>
      <c r="N5" s="28"/>
      <c r="O5" s="28"/>
      <c r="P5" s="28"/>
      <c r="Q5" s="28"/>
    </row>
    <row r="6" spans="1:38" ht="62.25" customHeight="1" x14ac:dyDescent="0.25">
      <c r="A6" s="97" t="s">
        <v>26</v>
      </c>
      <c r="B6" s="97" t="s">
        <v>53</v>
      </c>
      <c r="C6" s="97" t="s">
        <v>35</v>
      </c>
      <c r="D6" s="99" t="s">
        <v>21</v>
      </c>
      <c r="E6" s="100"/>
      <c r="F6" s="100"/>
      <c r="G6" s="101"/>
      <c r="H6" s="98" t="s">
        <v>68</v>
      </c>
      <c r="I6" s="106" t="s">
        <v>36</v>
      </c>
      <c r="J6" s="97" t="s">
        <v>27</v>
      </c>
      <c r="K6" s="97"/>
      <c r="L6" s="98" t="s">
        <v>64</v>
      </c>
      <c r="M6" s="96" t="s">
        <v>73</v>
      </c>
      <c r="N6" s="96"/>
      <c r="O6" s="96"/>
      <c r="P6" s="96"/>
      <c r="Q6" s="96"/>
    </row>
    <row r="7" spans="1:38" ht="93.75" customHeight="1" x14ac:dyDescent="0.25">
      <c r="A7" s="97"/>
      <c r="B7" s="97"/>
      <c r="C7" s="97"/>
      <c r="D7" s="97" t="s">
        <v>77</v>
      </c>
      <c r="E7" s="97" t="s">
        <v>72</v>
      </c>
      <c r="F7" s="98" t="s">
        <v>37</v>
      </c>
      <c r="G7" s="97" t="s">
        <v>76</v>
      </c>
      <c r="H7" s="98"/>
      <c r="I7" s="106"/>
      <c r="J7" s="97"/>
      <c r="K7" s="97"/>
      <c r="L7" s="98"/>
      <c r="M7" s="102" t="s">
        <v>20</v>
      </c>
      <c r="N7" s="103" t="s">
        <v>24</v>
      </c>
      <c r="O7" s="102" t="s">
        <v>19</v>
      </c>
      <c r="P7" s="102" t="s">
        <v>18</v>
      </c>
      <c r="Q7" s="102" t="s">
        <v>15</v>
      </c>
    </row>
    <row r="8" spans="1:38" ht="70.5" customHeight="1" x14ac:dyDescent="0.25">
      <c r="A8" s="97"/>
      <c r="B8" s="97"/>
      <c r="C8" s="97"/>
      <c r="D8" s="97"/>
      <c r="E8" s="97"/>
      <c r="F8" s="98"/>
      <c r="G8" s="97"/>
      <c r="H8" s="98"/>
      <c r="I8" s="106"/>
      <c r="J8" s="97"/>
      <c r="K8" s="97"/>
      <c r="L8" s="98"/>
      <c r="M8" s="102"/>
      <c r="N8" s="104"/>
      <c r="O8" s="102"/>
      <c r="P8" s="102"/>
      <c r="Q8" s="10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97"/>
      <c r="B9" s="97"/>
      <c r="C9" s="97"/>
      <c r="D9" s="97"/>
      <c r="E9" s="97"/>
      <c r="F9" s="98"/>
      <c r="G9" s="97"/>
      <c r="H9" s="98"/>
      <c r="I9" s="106"/>
      <c r="J9" s="97"/>
      <c r="K9" s="97"/>
      <c r="L9" s="98"/>
      <c r="M9" s="102"/>
      <c r="N9" s="105"/>
      <c r="O9" s="102"/>
      <c r="P9" s="102"/>
      <c r="Q9" s="10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97"/>
      <c r="B10" s="97"/>
      <c r="C10" s="97"/>
      <c r="D10" s="97"/>
      <c r="E10" s="97"/>
      <c r="F10" s="98"/>
      <c r="G10" s="97"/>
      <c r="H10" s="98"/>
      <c r="I10" s="106"/>
      <c r="J10" s="77" t="s">
        <v>17</v>
      </c>
      <c r="K10" s="77" t="s">
        <v>16</v>
      </c>
      <c r="L10" s="80" t="s">
        <v>15</v>
      </c>
      <c r="M10" s="81" t="s">
        <v>58</v>
      </c>
      <c r="N10" s="81" t="s">
        <v>58</v>
      </c>
      <c r="O10" s="81" t="s">
        <v>59</v>
      </c>
      <c r="P10" s="81" t="s">
        <v>59</v>
      </c>
      <c r="Q10" s="81" t="s">
        <v>58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33">
        <v>1</v>
      </c>
      <c r="B11" s="33">
        <v>2</v>
      </c>
      <c r="C11" s="33">
        <v>3</v>
      </c>
      <c r="D11" s="33">
        <v>4</v>
      </c>
      <c r="E11" s="78">
        <v>5</v>
      </c>
      <c r="F11" s="34">
        <v>6</v>
      </c>
      <c r="G11" s="34">
        <v>7</v>
      </c>
      <c r="H11" s="34">
        <v>8</v>
      </c>
      <c r="I11" s="34">
        <v>9</v>
      </c>
      <c r="J11" s="78">
        <v>10</v>
      </c>
      <c r="K11" s="78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91" t="s">
        <v>54</v>
      </c>
      <c r="B12" s="92"/>
      <c r="C12" s="92"/>
      <c r="D12" s="92"/>
      <c r="E12" s="93"/>
      <c r="F12" s="35">
        <v>24</v>
      </c>
      <c r="G12" s="78" t="s">
        <v>2</v>
      </c>
      <c r="H12" s="37">
        <f>H14+H21+H24+H27+H30+H39+H49+H52+H55+H58+H61+H64+H67+H69+H72+H75+H78+H81+H84+H87+H90+H93+H96+H17</f>
        <v>55456.799999999996</v>
      </c>
      <c r="I12" s="34">
        <f>I14+I21+I24+I27+I30+I39+I49+I52+I55+I58+I61+I64+I67+I69+I72+I75+I78+I81+I84+I87+I90+I93+I96+I17</f>
        <v>2032</v>
      </c>
      <c r="J12" s="78" t="s">
        <v>2</v>
      </c>
      <c r="K12" s="38" t="s">
        <v>2</v>
      </c>
      <c r="L12" s="37">
        <f>L14+L21+L24+L27+L30+L39+L49+L52+L55+L58+L61+L64+L67+L69+L72+L75+L78+L81+L84+L87+L90+L93+L96+L17</f>
        <v>37916848</v>
      </c>
      <c r="M12" s="37">
        <f>M14+M21+M24+M27+M30+M39+M49+M52+M55+M58+M61+M64+M67+M69+M72+M75+M78+M81+M84+M87+M90+M93+M96+M17</f>
        <v>37159800</v>
      </c>
      <c r="N12" s="37">
        <f>N14+N21+N24+N27+N30+N39+N49+N52+N55+N58+N61+N64+N67+N69+N72+N75+N78+N81+N84+N87+N90+N93+N96+N17</f>
        <v>0</v>
      </c>
      <c r="O12" s="37">
        <f>O14+O21+O24+O27+O30+O39+O49+O52+O55+O58+O61+O64+O67+O69+O72+O75+O78+O81+O84+O87+O90+O93+O96+O17+O13</f>
        <v>800000.00000000012</v>
      </c>
      <c r="P12" s="37">
        <f>P14+P21+P24+P27+P30+P39+P49+P52+P55+P58+P61+P64+P67+P69+P72+P75+P78+P81+P84+P87+P90+P93+P96+P17</f>
        <v>37852.400000000031</v>
      </c>
      <c r="Q12" s="39">
        <f t="shared" ref="Q12:Q13" si="0">M12+N12+O12+P12</f>
        <v>37997652.399999999</v>
      </c>
    </row>
    <row r="13" spans="1:38" s="8" customFormat="1" ht="18" customHeight="1" x14ac:dyDescent="0.25">
      <c r="A13" s="87"/>
      <c r="B13" s="91" t="s">
        <v>34</v>
      </c>
      <c r="C13" s="92"/>
      <c r="D13" s="92"/>
      <c r="E13" s="92"/>
      <c r="F13" s="92"/>
      <c r="G13" s="92"/>
      <c r="H13" s="92"/>
      <c r="I13" s="93"/>
      <c r="J13" s="78" t="s">
        <v>2</v>
      </c>
      <c r="K13" s="38" t="s">
        <v>2</v>
      </c>
      <c r="L13" s="40"/>
      <c r="M13" s="40"/>
      <c r="N13" s="40"/>
      <c r="O13" s="40">
        <v>80804.399999999994</v>
      </c>
      <c r="P13" s="40"/>
      <c r="Q13" s="39">
        <f t="shared" si="0"/>
        <v>80804.399999999994</v>
      </c>
    </row>
    <row r="14" spans="1:38" s="8" customFormat="1" ht="15.75" x14ac:dyDescent="0.25">
      <c r="A14" s="62">
        <v>1</v>
      </c>
      <c r="B14" s="79">
        <v>71920000</v>
      </c>
      <c r="C14" s="45" t="s">
        <v>9</v>
      </c>
      <c r="D14" s="45" t="s">
        <v>12</v>
      </c>
      <c r="E14" s="45" t="s">
        <v>55</v>
      </c>
      <c r="F14" s="63">
        <v>11</v>
      </c>
      <c r="G14" s="61" t="s">
        <v>28</v>
      </c>
      <c r="H14" s="55">
        <v>2134.79</v>
      </c>
      <c r="I14" s="63">
        <v>99</v>
      </c>
      <c r="J14" s="76" t="s">
        <v>39</v>
      </c>
      <c r="K14" s="38" t="s">
        <v>2</v>
      </c>
      <c r="L14" s="40">
        <f>L15+L16</f>
        <v>959697</v>
      </c>
      <c r="M14" s="40">
        <f>M15+M16</f>
        <v>959697</v>
      </c>
      <c r="N14" s="40">
        <f t="shared" ref="N14:P14" si="1">N15+N16</f>
        <v>0</v>
      </c>
      <c r="O14" s="40">
        <f t="shared" si="1"/>
        <v>0</v>
      </c>
      <c r="P14" s="40">
        <f t="shared" si="1"/>
        <v>0</v>
      </c>
      <c r="Q14" s="39">
        <f t="shared" ref="Q14:Q60" si="2">M14+N14+O14+P14</f>
        <v>959697</v>
      </c>
    </row>
    <row r="15" spans="1:38" s="8" customFormat="1" ht="33.75" customHeight="1" x14ac:dyDescent="0.25">
      <c r="A15" s="64"/>
      <c r="B15" s="79">
        <v>71920000</v>
      </c>
      <c r="C15" s="45" t="s">
        <v>9</v>
      </c>
      <c r="D15" s="65"/>
      <c r="E15" s="65"/>
      <c r="F15" s="63"/>
      <c r="G15" s="65"/>
      <c r="H15" s="55"/>
      <c r="I15" s="63"/>
      <c r="J15" s="48" t="s">
        <v>43</v>
      </c>
      <c r="K15" s="60" t="s">
        <v>6</v>
      </c>
      <c r="L15" s="40">
        <v>959697</v>
      </c>
      <c r="M15" s="40">
        <f>L15</f>
        <v>959697</v>
      </c>
      <c r="N15" s="43"/>
      <c r="O15" s="43"/>
      <c r="P15" s="43"/>
      <c r="Q15" s="39">
        <f t="shared" si="2"/>
        <v>959697</v>
      </c>
    </row>
    <row r="16" spans="1:38" s="8" customFormat="1" ht="18" customHeight="1" x14ac:dyDescent="0.25">
      <c r="A16" s="64"/>
      <c r="B16" s="79">
        <v>71920000</v>
      </c>
      <c r="C16" s="45" t="s">
        <v>9</v>
      </c>
      <c r="D16" s="65"/>
      <c r="E16" s="65"/>
      <c r="F16" s="63"/>
      <c r="G16" s="65"/>
      <c r="H16" s="55"/>
      <c r="I16" s="63"/>
      <c r="J16" s="48" t="s">
        <v>44</v>
      </c>
      <c r="K16" s="60" t="s">
        <v>0</v>
      </c>
      <c r="L16" s="40">
        <v>0</v>
      </c>
      <c r="M16" s="40">
        <f>L16</f>
        <v>0</v>
      </c>
      <c r="N16" s="43"/>
      <c r="O16" s="68"/>
      <c r="P16" s="68"/>
      <c r="Q16" s="39">
        <f t="shared" si="2"/>
        <v>0</v>
      </c>
    </row>
    <row r="17" spans="1:38" s="8" customFormat="1" ht="15.75" x14ac:dyDescent="0.25">
      <c r="A17" s="62">
        <v>2</v>
      </c>
      <c r="B17" s="79">
        <v>71920000</v>
      </c>
      <c r="C17" s="45" t="s">
        <v>9</v>
      </c>
      <c r="D17" s="45" t="s">
        <v>12</v>
      </c>
      <c r="E17" s="45" t="s">
        <v>70</v>
      </c>
      <c r="F17" s="63">
        <v>2</v>
      </c>
      <c r="G17" s="61" t="s">
        <v>28</v>
      </c>
      <c r="H17" s="69">
        <v>2044.3</v>
      </c>
      <c r="I17" s="70">
        <v>23</v>
      </c>
      <c r="J17" s="76" t="s">
        <v>39</v>
      </c>
      <c r="K17" s="38" t="s">
        <v>2</v>
      </c>
      <c r="L17" s="40">
        <f>L19+L20+L18</f>
        <v>824649</v>
      </c>
      <c r="M17" s="40">
        <f>M19+M20+M18</f>
        <v>824649</v>
      </c>
      <c r="N17" s="40">
        <f t="shared" ref="N17:P17" si="3">N19+N20+N18</f>
        <v>0</v>
      </c>
      <c r="O17" s="40">
        <f t="shared" si="3"/>
        <v>0</v>
      </c>
      <c r="P17" s="40">
        <f t="shared" si="3"/>
        <v>0</v>
      </c>
      <c r="Q17" s="39">
        <f t="shared" ref="Q17:Q20" si="4">M17+N17+O17+P17</f>
        <v>824649</v>
      </c>
    </row>
    <row r="18" spans="1:38" s="8" customFormat="1" ht="33.75" customHeight="1" x14ac:dyDescent="0.25">
      <c r="A18" s="64"/>
      <c r="B18" s="79">
        <v>71920000</v>
      </c>
      <c r="C18" s="45" t="s">
        <v>9</v>
      </c>
      <c r="D18" s="45"/>
      <c r="E18" s="45"/>
      <c r="F18" s="63"/>
      <c r="G18" s="61"/>
      <c r="H18" s="69"/>
      <c r="I18" s="70"/>
      <c r="J18" s="74" t="s">
        <v>69</v>
      </c>
      <c r="K18" s="53">
        <v>96</v>
      </c>
      <c r="L18" s="54">
        <v>20000</v>
      </c>
      <c r="M18" s="40">
        <f t="shared" ref="M18:M20" si="5">L18</f>
        <v>20000</v>
      </c>
      <c r="N18" s="40"/>
      <c r="O18" s="40"/>
      <c r="P18" s="40"/>
      <c r="Q18" s="39">
        <f t="shared" si="4"/>
        <v>20000</v>
      </c>
    </row>
    <row r="19" spans="1:38" s="8" customFormat="1" ht="33.75" customHeight="1" x14ac:dyDescent="0.25">
      <c r="A19" s="64"/>
      <c r="B19" s="79">
        <v>71920000</v>
      </c>
      <c r="C19" s="45" t="s">
        <v>9</v>
      </c>
      <c r="D19" s="65"/>
      <c r="E19" s="65"/>
      <c r="F19" s="63"/>
      <c r="G19" s="65"/>
      <c r="H19" s="55"/>
      <c r="I19" s="63"/>
      <c r="J19" s="48" t="s">
        <v>43</v>
      </c>
      <c r="K19" s="60" t="s">
        <v>6</v>
      </c>
      <c r="L19" s="40">
        <v>804649</v>
      </c>
      <c r="M19" s="40">
        <f t="shared" si="5"/>
        <v>804649</v>
      </c>
      <c r="N19" s="43"/>
      <c r="O19" s="43"/>
      <c r="P19" s="43"/>
      <c r="Q19" s="39">
        <f t="shared" si="4"/>
        <v>804649</v>
      </c>
    </row>
    <row r="20" spans="1:38" s="8" customFormat="1" ht="18" customHeight="1" x14ac:dyDescent="0.25">
      <c r="A20" s="64"/>
      <c r="B20" s="79">
        <v>71920000</v>
      </c>
      <c r="C20" s="45" t="s">
        <v>9</v>
      </c>
      <c r="D20" s="65"/>
      <c r="E20" s="65"/>
      <c r="F20" s="63"/>
      <c r="G20" s="65"/>
      <c r="H20" s="55"/>
      <c r="I20" s="63"/>
      <c r="J20" s="48" t="s">
        <v>44</v>
      </c>
      <c r="K20" s="60" t="s">
        <v>0</v>
      </c>
      <c r="L20" s="40">
        <v>0</v>
      </c>
      <c r="M20" s="40">
        <f t="shared" si="5"/>
        <v>0</v>
      </c>
      <c r="N20" s="43"/>
      <c r="O20" s="68"/>
      <c r="P20" s="68"/>
      <c r="Q20" s="39">
        <f t="shared" si="4"/>
        <v>0</v>
      </c>
    </row>
    <row r="21" spans="1:38" s="8" customFormat="1" ht="15.75" x14ac:dyDescent="0.25">
      <c r="A21" s="84">
        <v>3</v>
      </c>
      <c r="B21" s="79">
        <v>71920000</v>
      </c>
      <c r="C21" s="45" t="s">
        <v>9</v>
      </c>
      <c r="D21" s="45" t="s">
        <v>12</v>
      </c>
      <c r="E21" s="45" t="s">
        <v>70</v>
      </c>
      <c r="F21" s="63">
        <v>3</v>
      </c>
      <c r="G21" s="61" t="s">
        <v>28</v>
      </c>
      <c r="H21" s="55">
        <v>3842.6</v>
      </c>
      <c r="I21" s="63">
        <v>87</v>
      </c>
      <c r="J21" s="76" t="s">
        <v>39</v>
      </c>
      <c r="K21" s="38" t="s">
        <v>2</v>
      </c>
      <c r="L21" s="40">
        <f>L22+L23</f>
        <v>76753</v>
      </c>
      <c r="M21" s="40">
        <f t="shared" ref="M21:P21" si="6">M22+M23</f>
        <v>20000</v>
      </c>
      <c r="N21" s="40">
        <f t="shared" si="6"/>
        <v>0</v>
      </c>
      <c r="O21" s="40">
        <f t="shared" si="6"/>
        <v>53915.35</v>
      </c>
      <c r="P21" s="40">
        <f t="shared" si="6"/>
        <v>2837.6500000000015</v>
      </c>
      <c r="Q21" s="39">
        <f t="shared" si="2"/>
        <v>76753</v>
      </c>
    </row>
    <row r="22" spans="1:38" s="17" customFormat="1" ht="33.75" customHeight="1" x14ac:dyDescent="0.25">
      <c r="A22" s="85"/>
      <c r="B22" s="79">
        <v>71920000</v>
      </c>
      <c r="C22" s="45" t="s">
        <v>9</v>
      </c>
      <c r="D22" s="45"/>
      <c r="E22" s="45"/>
      <c r="F22" s="63"/>
      <c r="G22" s="71"/>
      <c r="H22" s="55"/>
      <c r="I22" s="63"/>
      <c r="J22" s="74" t="s">
        <v>69</v>
      </c>
      <c r="K22" s="53">
        <v>96</v>
      </c>
      <c r="L22" s="54">
        <v>20000</v>
      </c>
      <c r="M22" s="40">
        <f t="shared" ref="M22" si="7">L22</f>
        <v>20000</v>
      </c>
      <c r="N22" s="40"/>
      <c r="O22" s="40"/>
      <c r="P22" s="40"/>
      <c r="Q22" s="39">
        <f t="shared" si="2"/>
        <v>20000</v>
      </c>
      <c r="R22" s="18"/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21" customFormat="1" ht="48" customHeight="1" x14ac:dyDescent="0.25">
      <c r="A23" s="86"/>
      <c r="B23" s="79">
        <v>71920000</v>
      </c>
      <c r="C23" s="45" t="s">
        <v>9</v>
      </c>
      <c r="D23" s="65"/>
      <c r="E23" s="65"/>
      <c r="F23" s="63"/>
      <c r="G23" s="72"/>
      <c r="H23" s="55"/>
      <c r="I23" s="63"/>
      <c r="J23" s="74" t="s">
        <v>40</v>
      </c>
      <c r="K23" s="60" t="s">
        <v>14</v>
      </c>
      <c r="L23" s="54">
        <v>56753</v>
      </c>
      <c r="M23" s="44"/>
      <c r="N23" s="40"/>
      <c r="O23" s="44">
        <f>L23*0.95</f>
        <v>53915.35</v>
      </c>
      <c r="P23" s="39">
        <f>L23-O23</f>
        <v>2837.6500000000015</v>
      </c>
      <c r="Q23" s="39">
        <f t="shared" si="2"/>
        <v>56753</v>
      </c>
      <c r="R23" s="14"/>
      <c r="S23" s="15"/>
      <c r="T23" s="1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8" customFormat="1" ht="15.75" x14ac:dyDescent="0.25">
      <c r="A24" s="62">
        <v>4</v>
      </c>
      <c r="B24" s="79">
        <v>71920000</v>
      </c>
      <c r="C24" s="45" t="s">
        <v>9</v>
      </c>
      <c r="D24" s="45" t="s">
        <v>25</v>
      </c>
      <c r="E24" s="45" t="s">
        <v>31</v>
      </c>
      <c r="F24" s="63">
        <v>2</v>
      </c>
      <c r="G24" s="61" t="s">
        <v>28</v>
      </c>
      <c r="H24" s="55">
        <v>4349.3999999999996</v>
      </c>
      <c r="I24" s="63">
        <v>245</v>
      </c>
      <c r="J24" s="76" t="s">
        <v>39</v>
      </c>
      <c r="K24" s="38" t="s">
        <v>2</v>
      </c>
      <c r="L24" s="40">
        <f>L25+L26</f>
        <v>3377096</v>
      </c>
      <c r="M24" s="40">
        <f>M25+M26</f>
        <v>3377096</v>
      </c>
      <c r="N24" s="40">
        <f t="shared" ref="N24:P24" si="8">N25+N26</f>
        <v>0</v>
      </c>
      <c r="O24" s="40">
        <f t="shared" si="8"/>
        <v>0</v>
      </c>
      <c r="P24" s="40">
        <f t="shared" si="8"/>
        <v>0</v>
      </c>
      <c r="Q24" s="39">
        <f t="shared" si="2"/>
        <v>3377096</v>
      </c>
    </row>
    <row r="25" spans="1:38" s="8" customFormat="1" ht="18" customHeight="1" x14ac:dyDescent="0.25">
      <c r="A25" s="64"/>
      <c r="B25" s="79">
        <v>71920000</v>
      </c>
      <c r="C25" s="45" t="s">
        <v>9</v>
      </c>
      <c r="D25" s="45"/>
      <c r="E25" s="45"/>
      <c r="F25" s="63"/>
      <c r="G25" s="45"/>
      <c r="H25" s="55"/>
      <c r="I25" s="63"/>
      <c r="J25" s="48" t="s">
        <v>41</v>
      </c>
      <c r="K25" s="60" t="s">
        <v>10</v>
      </c>
      <c r="L25" s="40">
        <v>3377096</v>
      </c>
      <c r="M25" s="40">
        <f t="shared" ref="M25:M26" si="9">L25</f>
        <v>3377096</v>
      </c>
      <c r="N25" s="43"/>
      <c r="O25" s="43"/>
      <c r="P25" s="43"/>
      <c r="Q25" s="39">
        <f t="shared" si="2"/>
        <v>3377096</v>
      </c>
    </row>
    <row r="26" spans="1:38" s="8" customFormat="1" ht="18" customHeight="1" x14ac:dyDescent="0.25">
      <c r="A26" s="64"/>
      <c r="B26" s="79">
        <v>71920000</v>
      </c>
      <c r="C26" s="45" t="s">
        <v>9</v>
      </c>
      <c r="D26" s="45"/>
      <c r="E26" s="45"/>
      <c r="F26" s="63"/>
      <c r="G26" s="45"/>
      <c r="H26" s="55"/>
      <c r="I26" s="63"/>
      <c r="J26" s="48" t="s">
        <v>44</v>
      </c>
      <c r="K26" s="60" t="s">
        <v>0</v>
      </c>
      <c r="L26" s="40">
        <v>0</v>
      </c>
      <c r="M26" s="40">
        <f t="shared" si="9"/>
        <v>0</v>
      </c>
      <c r="N26" s="43"/>
      <c r="O26" s="68"/>
      <c r="P26" s="68"/>
      <c r="Q26" s="39">
        <f t="shared" si="2"/>
        <v>0</v>
      </c>
    </row>
    <row r="27" spans="1:38" s="8" customFormat="1" ht="15.75" x14ac:dyDescent="0.25">
      <c r="A27" s="84">
        <v>5</v>
      </c>
      <c r="B27" s="79">
        <v>71920000</v>
      </c>
      <c r="C27" s="45" t="s">
        <v>9</v>
      </c>
      <c r="D27" s="45" t="s">
        <v>12</v>
      </c>
      <c r="E27" s="45" t="s">
        <v>50</v>
      </c>
      <c r="F27" s="63">
        <v>1</v>
      </c>
      <c r="G27" s="61" t="s">
        <v>28</v>
      </c>
      <c r="H27" s="55">
        <v>2778.5</v>
      </c>
      <c r="I27" s="63">
        <v>72</v>
      </c>
      <c r="J27" s="76" t="s">
        <v>39</v>
      </c>
      <c r="K27" s="38" t="s">
        <v>2</v>
      </c>
      <c r="L27" s="40">
        <f>L28+L29</f>
        <v>1019162</v>
      </c>
      <c r="M27" s="40">
        <f>M28+M29</f>
        <v>1019162</v>
      </c>
      <c r="N27" s="40">
        <f t="shared" ref="N27:P27" si="10">N28+N29</f>
        <v>0</v>
      </c>
      <c r="O27" s="40">
        <f t="shared" si="10"/>
        <v>0</v>
      </c>
      <c r="P27" s="40">
        <f t="shared" si="10"/>
        <v>0</v>
      </c>
      <c r="Q27" s="39">
        <f t="shared" si="2"/>
        <v>1019162</v>
      </c>
    </row>
    <row r="28" spans="1:38" s="8" customFormat="1" ht="33.75" customHeight="1" x14ac:dyDescent="0.25">
      <c r="A28" s="85"/>
      <c r="B28" s="79">
        <v>71920000</v>
      </c>
      <c r="C28" s="45" t="s">
        <v>9</v>
      </c>
      <c r="D28" s="65"/>
      <c r="E28" s="65"/>
      <c r="F28" s="63"/>
      <c r="G28" s="65"/>
      <c r="H28" s="55"/>
      <c r="I28" s="63"/>
      <c r="J28" s="48" t="s">
        <v>43</v>
      </c>
      <c r="K28" s="60" t="s">
        <v>6</v>
      </c>
      <c r="L28" s="40">
        <v>1019162</v>
      </c>
      <c r="M28" s="40">
        <f t="shared" ref="M28:M29" si="11">L28</f>
        <v>1019162</v>
      </c>
      <c r="N28" s="43"/>
      <c r="O28" s="43"/>
      <c r="P28" s="43"/>
      <c r="Q28" s="39">
        <f t="shared" si="2"/>
        <v>1019162</v>
      </c>
    </row>
    <row r="29" spans="1:38" s="8" customFormat="1" ht="18" customHeight="1" x14ac:dyDescent="0.25">
      <c r="A29" s="85"/>
      <c r="B29" s="79">
        <v>71920000</v>
      </c>
      <c r="C29" s="45" t="s">
        <v>9</v>
      </c>
      <c r="D29" s="65"/>
      <c r="E29" s="65"/>
      <c r="F29" s="63"/>
      <c r="G29" s="65"/>
      <c r="H29" s="55"/>
      <c r="I29" s="63"/>
      <c r="J29" s="48" t="s">
        <v>44</v>
      </c>
      <c r="K29" s="60" t="s">
        <v>0</v>
      </c>
      <c r="L29" s="40">
        <v>0</v>
      </c>
      <c r="M29" s="40">
        <f t="shared" si="11"/>
        <v>0</v>
      </c>
      <c r="N29" s="43"/>
      <c r="O29" s="68"/>
      <c r="P29" s="68"/>
      <c r="Q29" s="39">
        <f t="shared" si="2"/>
        <v>0</v>
      </c>
    </row>
    <row r="30" spans="1:38" s="8" customFormat="1" ht="15.75" x14ac:dyDescent="0.25">
      <c r="A30" s="62">
        <v>6</v>
      </c>
      <c r="B30" s="79">
        <v>71920000</v>
      </c>
      <c r="C30" s="45" t="s">
        <v>9</v>
      </c>
      <c r="D30" s="45" t="s">
        <v>12</v>
      </c>
      <c r="E30" s="45" t="s">
        <v>33</v>
      </c>
      <c r="F30" s="63">
        <v>2</v>
      </c>
      <c r="G30" s="61" t="s">
        <v>28</v>
      </c>
      <c r="H30" s="55">
        <v>599.79999999999995</v>
      </c>
      <c r="I30" s="63">
        <v>19</v>
      </c>
      <c r="J30" s="76" t="s">
        <v>39</v>
      </c>
      <c r="K30" s="38" t="s">
        <v>2</v>
      </c>
      <c r="L30" s="40">
        <f>L31+L32+L33+L34+L38+L35+L36+L37</f>
        <v>1843925</v>
      </c>
      <c r="M30" s="40">
        <f>M31+M32+M33+M34+M38+M35+M36+M37</f>
        <v>1843925</v>
      </c>
      <c r="N30" s="40">
        <f t="shared" ref="N30:P30" si="12">N31+N32+N33+N34+N38</f>
        <v>0</v>
      </c>
      <c r="O30" s="40">
        <f t="shared" si="12"/>
        <v>0</v>
      </c>
      <c r="P30" s="40">
        <f t="shared" si="12"/>
        <v>0</v>
      </c>
      <c r="Q30" s="39">
        <f t="shared" si="2"/>
        <v>1843925</v>
      </c>
    </row>
    <row r="31" spans="1:38" s="8" customFormat="1" ht="30.75" customHeight="1" x14ac:dyDescent="0.25">
      <c r="A31" s="64"/>
      <c r="B31" s="79">
        <v>71920000</v>
      </c>
      <c r="C31" s="45" t="s">
        <v>9</v>
      </c>
      <c r="D31" s="65"/>
      <c r="E31" s="65"/>
      <c r="F31" s="63"/>
      <c r="G31" s="65"/>
      <c r="H31" s="55"/>
      <c r="I31" s="63"/>
      <c r="J31" s="48" t="s">
        <v>42</v>
      </c>
      <c r="K31" s="60" t="s">
        <v>7</v>
      </c>
      <c r="L31" s="40">
        <v>226873</v>
      </c>
      <c r="M31" s="40">
        <f t="shared" ref="M31:M38" si="13">L31</f>
        <v>226873</v>
      </c>
      <c r="N31" s="43"/>
      <c r="O31" s="43"/>
      <c r="P31" s="43"/>
      <c r="Q31" s="39">
        <f t="shared" si="2"/>
        <v>226873</v>
      </c>
    </row>
    <row r="32" spans="1:38" s="8" customFormat="1" ht="31.5" customHeight="1" x14ac:dyDescent="0.25">
      <c r="A32" s="64"/>
      <c r="B32" s="79">
        <v>71920000</v>
      </c>
      <c r="C32" s="45" t="s">
        <v>9</v>
      </c>
      <c r="D32" s="65"/>
      <c r="E32" s="65"/>
      <c r="F32" s="63"/>
      <c r="G32" s="65"/>
      <c r="H32" s="55"/>
      <c r="I32" s="63"/>
      <c r="J32" s="48" t="s">
        <v>49</v>
      </c>
      <c r="K32" s="60" t="s">
        <v>13</v>
      </c>
      <c r="L32" s="40">
        <v>137487</v>
      </c>
      <c r="M32" s="40">
        <f t="shared" si="13"/>
        <v>137487</v>
      </c>
      <c r="N32" s="43"/>
      <c r="O32" s="68"/>
      <c r="P32" s="68"/>
      <c r="Q32" s="39">
        <f t="shared" si="2"/>
        <v>137487</v>
      </c>
    </row>
    <row r="33" spans="1:38" s="8" customFormat="1" ht="31.5" customHeight="1" x14ac:dyDescent="0.25">
      <c r="A33" s="64"/>
      <c r="B33" s="79">
        <v>71920000</v>
      </c>
      <c r="C33" s="45" t="s">
        <v>9</v>
      </c>
      <c r="D33" s="65"/>
      <c r="E33" s="65"/>
      <c r="F33" s="63"/>
      <c r="G33" s="65"/>
      <c r="H33" s="55"/>
      <c r="I33" s="63"/>
      <c r="J33" s="48" t="s">
        <v>46</v>
      </c>
      <c r="K33" s="60" t="s">
        <v>4</v>
      </c>
      <c r="L33" s="40">
        <v>929019</v>
      </c>
      <c r="M33" s="40">
        <f t="shared" si="13"/>
        <v>929019</v>
      </c>
      <c r="N33" s="43"/>
      <c r="O33" s="43"/>
      <c r="P33" s="43"/>
      <c r="Q33" s="39">
        <f t="shared" si="2"/>
        <v>929019</v>
      </c>
    </row>
    <row r="34" spans="1:38" s="8" customFormat="1" ht="33.75" customHeight="1" x14ac:dyDescent="0.25">
      <c r="A34" s="64"/>
      <c r="B34" s="79">
        <v>71920000</v>
      </c>
      <c r="C34" s="45" t="s">
        <v>9</v>
      </c>
      <c r="D34" s="65"/>
      <c r="E34" s="65"/>
      <c r="F34" s="63"/>
      <c r="G34" s="65"/>
      <c r="H34" s="55"/>
      <c r="I34" s="63"/>
      <c r="J34" s="48" t="s">
        <v>43</v>
      </c>
      <c r="K34" s="60" t="s">
        <v>6</v>
      </c>
      <c r="L34" s="40">
        <v>312422</v>
      </c>
      <c r="M34" s="40">
        <f t="shared" si="13"/>
        <v>312422</v>
      </c>
      <c r="N34" s="43"/>
      <c r="O34" s="43"/>
      <c r="P34" s="43"/>
      <c r="Q34" s="39">
        <f t="shared" si="2"/>
        <v>312422</v>
      </c>
    </row>
    <row r="35" spans="1:38" s="12" customFormat="1" ht="66.75" customHeight="1" x14ac:dyDescent="0.3">
      <c r="A35" s="83"/>
      <c r="B35" s="79">
        <v>71920000</v>
      </c>
      <c r="C35" s="45" t="s">
        <v>9</v>
      </c>
      <c r="D35" s="46"/>
      <c r="E35" s="49"/>
      <c r="F35" s="35"/>
      <c r="G35" s="58"/>
      <c r="H35" s="59"/>
      <c r="I35" s="36"/>
      <c r="J35" s="76" t="s">
        <v>62</v>
      </c>
      <c r="K35" s="78" t="s">
        <v>56</v>
      </c>
      <c r="L35" s="44">
        <v>188039</v>
      </c>
      <c r="M35" s="44">
        <f t="shared" si="13"/>
        <v>188039</v>
      </c>
      <c r="N35" s="43"/>
      <c r="O35" s="57"/>
      <c r="P35" s="57"/>
      <c r="Q35" s="39">
        <f>M35+N35+O35+P35</f>
        <v>188039</v>
      </c>
      <c r="R35" s="1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7"/>
      <c r="AJ35" s="11"/>
      <c r="AK35" s="11"/>
      <c r="AL35" s="11"/>
    </row>
    <row r="36" spans="1:38" s="8" customFormat="1" ht="31.5" customHeight="1" x14ac:dyDescent="0.25">
      <c r="A36" s="64"/>
      <c r="B36" s="79">
        <v>71920000</v>
      </c>
      <c r="C36" s="45" t="s">
        <v>9</v>
      </c>
      <c r="D36" s="65"/>
      <c r="E36" s="65"/>
      <c r="F36" s="63"/>
      <c r="G36" s="65"/>
      <c r="H36" s="55"/>
      <c r="I36" s="63"/>
      <c r="J36" s="75" t="s">
        <v>61</v>
      </c>
      <c r="K36" s="56" t="s">
        <v>60</v>
      </c>
      <c r="L36" s="44">
        <v>27277</v>
      </c>
      <c r="M36" s="57">
        <f t="shared" si="13"/>
        <v>27277</v>
      </c>
      <c r="N36" s="40"/>
      <c r="O36" s="40"/>
      <c r="P36" s="40"/>
      <c r="Q36" s="39">
        <f t="shared" si="2"/>
        <v>27277</v>
      </c>
    </row>
    <row r="37" spans="1:38" s="8" customFormat="1" ht="31.5" customHeight="1" x14ac:dyDescent="0.25">
      <c r="A37" s="64"/>
      <c r="B37" s="79">
        <v>71920000</v>
      </c>
      <c r="C37" s="45" t="s">
        <v>9</v>
      </c>
      <c r="D37" s="65"/>
      <c r="E37" s="65"/>
      <c r="F37" s="63"/>
      <c r="G37" s="65"/>
      <c r="H37" s="55"/>
      <c r="I37" s="63"/>
      <c r="J37" s="75" t="s">
        <v>63</v>
      </c>
      <c r="K37" s="56" t="s">
        <v>57</v>
      </c>
      <c r="L37" s="44">
        <v>22808</v>
      </c>
      <c r="M37" s="57">
        <f t="shared" si="13"/>
        <v>22808</v>
      </c>
      <c r="N37" s="40"/>
      <c r="O37" s="40"/>
      <c r="P37" s="40"/>
      <c r="Q37" s="39">
        <f t="shared" si="2"/>
        <v>22808</v>
      </c>
    </row>
    <row r="38" spans="1:38" s="8" customFormat="1" ht="18" customHeight="1" x14ac:dyDescent="0.25">
      <c r="A38" s="64"/>
      <c r="B38" s="79">
        <v>71920000</v>
      </c>
      <c r="C38" s="45" t="s">
        <v>9</v>
      </c>
      <c r="D38" s="65"/>
      <c r="E38" s="65"/>
      <c r="F38" s="63"/>
      <c r="G38" s="65"/>
      <c r="H38" s="55"/>
      <c r="I38" s="63"/>
      <c r="J38" s="48" t="s">
        <v>44</v>
      </c>
      <c r="K38" s="60" t="s">
        <v>0</v>
      </c>
      <c r="L38" s="40">
        <v>0</v>
      </c>
      <c r="M38" s="40">
        <f t="shared" si="13"/>
        <v>0</v>
      </c>
      <c r="N38" s="43"/>
      <c r="O38" s="43"/>
      <c r="P38" s="43"/>
      <c r="Q38" s="39">
        <f t="shared" si="2"/>
        <v>0</v>
      </c>
    </row>
    <row r="39" spans="1:38" s="8" customFormat="1" ht="15.75" x14ac:dyDescent="0.25">
      <c r="A39" s="84">
        <v>7</v>
      </c>
      <c r="B39" s="79">
        <v>71920000</v>
      </c>
      <c r="C39" s="45" t="s">
        <v>9</v>
      </c>
      <c r="D39" s="45" t="s">
        <v>74</v>
      </c>
      <c r="E39" s="45" t="s">
        <v>31</v>
      </c>
      <c r="F39" s="63">
        <v>2</v>
      </c>
      <c r="G39" s="61" t="s">
        <v>28</v>
      </c>
      <c r="H39" s="55">
        <v>1432.4</v>
      </c>
      <c r="I39" s="63">
        <v>47</v>
      </c>
      <c r="J39" s="76" t="s">
        <v>39</v>
      </c>
      <c r="K39" s="38" t="s">
        <v>2</v>
      </c>
      <c r="L39" s="40">
        <f>L40+L41+L42+L43+L44+L45+L46+L47+L48</f>
        <v>9490089</v>
      </c>
      <c r="M39" s="40">
        <f>M40+M41+M42+M43+M44+M45+M46+M47+M48</f>
        <v>9490089</v>
      </c>
      <c r="N39" s="40">
        <f t="shared" ref="N39:P39" si="14">N40+N41+N44+N45+N46+N47+N48</f>
        <v>0</v>
      </c>
      <c r="O39" s="40">
        <f t="shared" si="14"/>
        <v>0</v>
      </c>
      <c r="P39" s="40">
        <f t="shared" si="14"/>
        <v>0</v>
      </c>
      <c r="Q39" s="39">
        <f t="shared" si="2"/>
        <v>9490089</v>
      </c>
    </row>
    <row r="40" spans="1:38" s="8" customFormat="1" ht="31.5" customHeight="1" x14ac:dyDescent="0.25">
      <c r="A40" s="64"/>
      <c r="B40" s="79">
        <v>71920000</v>
      </c>
      <c r="C40" s="45" t="s">
        <v>9</v>
      </c>
      <c r="D40" s="65"/>
      <c r="E40" s="65"/>
      <c r="F40" s="63"/>
      <c r="G40" s="65"/>
      <c r="H40" s="55"/>
      <c r="I40" s="63"/>
      <c r="J40" s="48" t="s">
        <v>51</v>
      </c>
      <c r="K40" s="60" t="s">
        <v>1</v>
      </c>
      <c r="L40" s="40">
        <v>599542</v>
      </c>
      <c r="M40" s="40">
        <f t="shared" ref="M40:M48" si="15">L40</f>
        <v>599542</v>
      </c>
      <c r="N40" s="43"/>
      <c r="O40" s="43"/>
      <c r="P40" s="43"/>
      <c r="Q40" s="39">
        <f t="shared" si="2"/>
        <v>599542</v>
      </c>
    </row>
    <row r="41" spans="1:38" s="8" customFormat="1" ht="30.75" customHeight="1" x14ac:dyDescent="0.25">
      <c r="A41" s="64"/>
      <c r="B41" s="79">
        <v>71920000</v>
      </c>
      <c r="C41" s="45" t="s">
        <v>9</v>
      </c>
      <c r="D41" s="65"/>
      <c r="E41" s="65"/>
      <c r="F41" s="63"/>
      <c r="G41" s="65"/>
      <c r="H41" s="55"/>
      <c r="I41" s="63"/>
      <c r="J41" s="48" t="s">
        <v>42</v>
      </c>
      <c r="K41" s="60" t="s">
        <v>7</v>
      </c>
      <c r="L41" s="40">
        <v>1317062</v>
      </c>
      <c r="M41" s="40">
        <f t="shared" si="15"/>
        <v>1317062</v>
      </c>
      <c r="N41" s="43"/>
      <c r="O41" s="68"/>
      <c r="P41" s="68"/>
      <c r="Q41" s="39">
        <f t="shared" si="2"/>
        <v>1317062</v>
      </c>
    </row>
    <row r="42" spans="1:38" s="8" customFormat="1" ht="31.5" customHeight="1" x14ac:dyDescent="0.25">
      <c r="A42" s="64"/>
      <c r="B42" s="79">
        <v>71920000</v>
      </c>
      <c r="C42" s="45" t="s">
        <v>9</v>
      </c>
      <c r="D42" s="65"/>
      <c r="E42" s="65"/>
      <c r="F42" s="63"/>
      <c r="G42" s="65"/>
      <c r="H42" s="55"/>
      <c r="I42" s="63"/>
      <c r="J42" s="75" t="s">
        <v>61</v>
      </c>
      <c r="K42" s="56" t="s">
        <v>60</v>
      </c>
      <c r="L42" s="44">
        <v>33013</v>
      </c>
      <c r="M42" s="57">
        <f>L42</f>
        <v>33013</v>
      </c>
      <c r="N42" s="40"/>
      <c r="O42" s="40"/>
      <c r="P42" s="40"/>
      <c r="Q42" s="39">
        <f t="shared" ref="Q42:Q43" si="16">M42+N42+O42+P42</f>
        <v>33013</v>
      </c>
    </row>
    <row r="43" spans="1:38" s="8" customFormat="1" ht="31.5" customHeight="1" x14ac:dyDescent="0.25">
      <c r="A43" s="64"/>
      <c r="B43" s="79">
        <v>71920000</v>
      </c>
      <c r="C43" s="45" t="s">
        <v>9</v>
      </c>
      <c r="D43" s="65"/>
      <c r="E43" s="65"/>
      <c r="F43" s="63"/>
      <c r="G43" s="65"/>
      <c r="H43" s="55"/>
      <c r="I43" s="63"/>
      <c r="J43" s="75" t="s">
        <v>63</v>
      </c>
      <c r="K43" s="56" t="s">
        <v>57</v>
      </c>
      <c r="L43" s="44">
        <v>22462</v>
      </c>
      <c r="M43" s="57">
        <f>L43</f>
        <v>22462</v>
      </c>
      <c r="N43" s="40"/>
      <c r="O43" s="40"/>
      <c r="P43" s="40"/>
      <c r="Q43" s="39">
        <f t="shared" si="16"/>
        <v>22462</v>
      </c>
    </row>
    <row r="44" spans="1:38" s="8" customFormat="1" ht="33.75" customHeight="1" x14ac:dyDescent="0.25">
      <c r="A44" s="64"/>
      <c r="B44" s="79">
        <v>71920000</v>
      </c>
      <c r="C44" s="45" t="s">
        <v>9</v>
      </c>
      <c r="D44" s="65"/>
      <c r="E44" s="65"/>
      <c r="F44" s="63"/>
      <c r="G44" s="65"/>
      <c r="H44" s="55"/>
      <c r="I44" s="63"/>
      <c r="J44" s="48" t="s">
        <v>43</v>
      </c>
      <c r="K44" s="60" t="s">
        <v>6</v>
      </c>
      <c r="L44" s="40">
        <v>1041375</v>
      </c>
      <c r="M44" s="40">
        <f t="shared" si="15"/>
        <v>1041375</v>
      </c>
      <c r="N44" s="43"/>
      <c r="O44" s="43"/>
      <c r="P44" s="43"/>
      <c r="Q44" s="39">
        <f t="shared" si="2"/>
        <v>1041375</v>
      </c>
    </row>
    <row r="45" spans="1:38" s="8" customFormat="1" ht="18" customHeight="1" x14ac:dyDescent="0.25">
      <c r="A45" s="64"/>
      <c r="B45" s="79">
        <v>71920000</v>
      </c>
      <c r="C45" s="45" t="s">
        <v>9</v>
      </c>
      <c r="D45" s="65"/>
      <c r="E45" s="65"/>
      <c r="F45" s="63"/>
      <c r="G45" s="65"/>
      <c r="H45" s="55"/>
      <c r="I45" s="63"/>
      <c r="J45" s="48" t="s">
        <v>45</v>
      </c>
      <c r="K45" s="60" t="s">
        <v>5</v>
      </c>
      <c r="L45" s="82">
        <v>2944009</v>
      </c>
      <c r="M45" s="40">
        <f t="shared" si="15"/>
        <v>2944009</v>
      </c>
      <c r="N45" s="43"/>
      <c r="O45" s="43"/>
      <c r="P45" s="43"/>
      <c r="Q45" s="39">
        <f t="shared" si="2"/>
        <v>2944009</v>
      </c>
    </row>
    <row r="46" spans="1:38" s="8" customFormat="1" ht="18" customHeight="1" x14ac:dyDescent="0.25">
      <c r="A46" s="64"/>
      <c r="B46" s="79">
        <v>71920000</v>
      </c>
      <c r="C46" s="45" t="s">
        <v>9</v>
      </c>
      <c r="D46" s="65"/>
      <c r="E46" s="65"/>
      <c r="F46" s="63"/>
      <c r="G46" s="65"/>
      <c r="H46" s="55"/>
      <c r="I46" s="63"/>
      <c r="J46" s="48" t="s">
        <v>41</v>
      </c>
      <c r="K46" s="60" t="s">
        <v>10</v>
      </c>
      <c r="L46" s="40">
        <v>2698339</v>
      </c>
      <c r="M46" s="40">
        <f t="shared" si="15"/>
        <v>2698339</v>
      </c>
      <c r="N46" s="43"/>
      <c r="O46" s="43"/>
      <c r="P46" s="43"/>
      <c r="Q46" s="39">
        <f t="shared" si="2"/>
        <v>2698339</v>
      </c>
    </row>
    <row r="47" spans="1:38" s="8" customFormat="1" ht="18" customHeight="1" x14ac:dyDescent="0.25">
      <c r="A47" s="64"/>
      <c r="B47" s="79">
        <v>71920000</v>
      </c>
      <c r="C47" s="45" t="s">
        <v>9</v>
      </c>
      <c r="D47" s="65"/>
      <c r="E47" s="65"/>
      <c r="F47" s="63"/>
      <c r="G47" s="65"/>
      <c r="H47" s="55"/>
      <c r="I47" s="63"/>
      <c r="J47" s="76" t="s">
        <v>52</v>
      </c>
      <c r="K47" s="60" t="s">
        <v>3</v>
      </c>
      <c r="L47" s="40">
        <v>834287</v>
      </c>
      <c r="M47" s="40">
        <f t="shared" si="15"/>
        <v>834287</v>
      </c>
      <c r="N47" s="43"/>
      <c r="O47" s="43"/>
      <c r="P47" s="43"/>
      <c r="Q47" s="39">
        <f t="shared" si="2"/>
        <v>834287</v>
      </c>
    </row>
    <row r="48" spans="1:38" s="8" customFormat="1" ht="18" customHeight="1" x14ac:dyDescent="0.25">
      <c r="A48" s="64"/>
      <c r="B48" s="79">
        <v>71920000</v>
      </c>
      <c r="C48" s="45" t="s">
        <v>9</v>
      </c>
      <c r="D48" s="65"/>
      <c r="E48" s="65"/>
      <c r="F48" s="63"/>
      <c r="G48" s="65"/>
      <c r="H48" s="55"/>
      <c r="I48" s="63"/>
      <c r="J48" s="48" t="s">
        <v>44</v>
      </c>
      <c r="K48" s="60" t="s">
        <v>0</v>
      </c>
      <c r="L48" s="40">
        <v>0</v>
      </c>
      <c r="M48" s="40">
        <f t="shared" si="15"/>
        <v>0</v>
      </c>
      <c r="N48" s="43"/>
      <c r="O48" s="43"/>
      <c r="P48" s="43"/>
      <c r="Q48" s="39">
        <f t="shared" si="2"/>
        <v>0</v>
      </c>
    </row>
    <row r="49" spans="1:17" s="8" customFormat="1" ht="15.75" x14ac:dyDescent="0.25">
      <c r="A49" s="62">
        <v>8</v>
      </c>
      <c r="B49" s="79">
        <v>71920000</v>
      </c>
      <c r="C49" s="45" t="s">
        <v>9</v>
      </c>
      <c r="D49" s="45" t="s">
        <v>25</v>
      </c>
      <c r="E49" s="45" t="s">
        <v>31</v>
      </c>
      <c r="F49" s="63">
        <v>3</v>
      </c>
      <c r="G49" s="61" t="s">
        <v>28</v>
      </c>
      <c r="H49" s="55">
        <v>4292.2</v>
      </c>
      <c r="I49" s="63">
        <v>227</v>
      </c>
      <c r="J49" s="76" t="s">
        <v>39</v>
      </c>
      <c r="K49" s="38" t="s">
        <v>2</v>
      </c>
      <c r="L49" s="40">
        <f>L50+L51</f>
        <v>1495361</v>
      </c>
      <c r="M49" s="40">
        <f>M50+M51</f>
        <v>1495361</v>
      </c>
      <c r="N49" s="40">
        <f t="shared" ref="N49:P49" si="17">N50+N51</f>
        <v>0</v>
      </c>
      <c r="O49" s="40">
        <f t="shared" si="17"/>
        <v>0</v>
      </c>
      <c r="P49" s="40">
        <f t="shared" si="17"/>
        <v>0</v>
      </c>
      <c r="Q49" s="39">
        <f t="shared" si="2"/>
        <v>1495361</v>
      </c>
    </row>
    <row r="50" spans="1:17" s="8" customFormat="1" ht="31.5" customHeight="1" x14ac:dyDescent="0.25">
      <c r="A50" s="64"/>
      <c r="B50" s="79">
        <v>71920000</v>
      </c>
      <c r="C50" s="45" t="s">
        <v>9</v>
      </c>
      <c r="D50" s="65"/>
      <c r="E50" s="65"/>
      <c r="F50" s="63"/>
      <c r="G50" s="65"/>
      <c r="H50" s="55"/>
      <c r="I50" s="63"/>
      <c r="J50" s="48" t="s">
        <v>51</v>
      </c>
      <c r="K50" s="60" t="s">
        <v>1</v>
      </c>
      <c r="L50" s="40">
        <v>1495361</v>
      </c>
      <c r="M50" s="40">
        <f t="shared" ref="M50:M51" si="18">L50</f>
        <v>1495361</v>
      </c>
      <c r="N50" s="43"/>
      <c r="O50" s="43"/>
      <c r="P50" s="43"/>
      <c r="Q50" s="39">
        <f t="shared" si="2"/>
        <v>1495361</v>
      </c>
    </row>
    <row r="51" spans="1:17" s="8" customFormat="1" ht="18" customHeight="1" x14ac:dyDescent="0.25">
      <c r="A51" s="64"/>
      <c r="B51" s="79">
        <v>71920000</v>
      </c>
      <c r="C51" s="45" t="s">
        <v>9</v>
      </c>
      <c r="D51" s="65"/>
      <c r="E51" s="65"/>
      <c r="F51" s="63"/>
      <c r="G51" s="65"/>
      <c r="H51" s="55"/>
      <c r="I51" s="63"/>
      <c r="J51" s="48" t="s">
        <v>44</v>
      </c>
      <c r="K51" s="60" t="s">
        <v>0</v>
      </c>
      <c r="L51" s="40">
        <v>0</v>
      </c>
      <c r="M51" s="40">
        <f t="shared" si="18"/>
        <v>0</v>
      </c>
      <c r="N51" s="43"/>
      <c r="O51" s="68"/>
      <c r="P51" s="68"/>
      <c r="Q51" s="39">
        <f t="shared" si="2"/>
        <v>0</v>
      </c>
    </row>
    <row r="52" spans="1:17" s="8" customFormat="1" ht="15.75" x14ac:dyDescent="0.25">
      <c r="A52" s="62">
        <v>9</v>
      </c>
      <c r="B52" s="79">
        <v>71920000</v>
      </c>
      <c r="C52" s="45" t="s">
        <v>9</v>
      </c>
      <c r="D52" s="45" t="s">
        <v>25</v>
      </c>
      <c r="E52" s="45" t="s">
        <v>31</v>
      </c>
      <c r="F52" s="63" t="s">
        <v>47</v>
      </c>
      <c r="G52" s="61" t="s">
        <v>28</v>
      </c>
      <c r="H52" s="55">
        <v>5511.6</v>
      </c>
      <c r="I52" s="63">
        <v>183</v>
      </c>
      <c r="J52" s="76" t="s">
        <v>39</v>
      </c>
      <c r="K52" s="38" t="s">
        <v>2</v>
      </c>
      <c r="L52" s="40">
        <f>L53+L54</f>
        <v>8040951</v>
      </c>
      <c r="M52" s="40">
        <f>M53+M54</f>
        <v>8040951</v>
      </c>
      <c r="N52" s="40">
        <f>N53+N54</f>
        <v>0</v>
      </c>
      <c r="O52" s="40">
        <f>O53+O54</f>
        <v>0</v>
      </c>
      <c r="P52" s="40">
        <f>P53+P54</f>
        <v>0</v>
      </c>
      <c r="Q52" s="39">
        <f t="shared" si="2"/>
        <v>8040951</v>
      </c>
    </row>
    <row r="53" spans="1:17" s="8" customFormat="1" ht="31.5" customHeight="1" x14ac:dyDescent="0.25">
      <c r="A53" s="64"/>
      <c r="B53" s="79">
        <v>71920000</v>
      </c>
      <c r="C53" s="45" t="s">
        <v>9</v>
      </c>
      <c r="D53" s="65"/>
      <c r="E53" s="65"/>
      <c r="F53" s="63"/>
      <c r="G53" s="65"/>
      <c r="H53" s="55"/>
      <c r="I53" s="63"/>
      <c r="J53" s="48" t="s">
        <v>46</v>
      </c>
      <c r="K53" s="60" t="s">
        <v>4</v>
      </c>
      <c r="L53" s="40">
        <v>8040951</v>
      </c>
      <c r="M53" s="40">
        <f t="shared" ref="M53:M54" si="19">L53</f>
        <v>8040951</v>
      </c>
      <c r="N53" s="43"/>
      <c r="O53" s="43"/>
      <c r="P53" s="43"/>
      <c r="Q53" s="39">
        <f t="shared" si="2"/>
        <v>8040951</v>
      </c>
    </row>
    <row r="54" spans="1:17" s="8" customFormat="1" ht="18" customHeight="1" x14ac:dyDescent="0.25">
      <c r="A54" s="86"/>
      <c r="B54" s="79">
        <v>71920000</v>
      </c>
      <c r="C54" s="45" t="s">
        <v>9</v>
      </c>
      <c r="D54" s="65"/>
      <c r="E54" s="65"/>
      <c r="F54" s="63"/>
      <c r="G54" s="66"/>
      <c r="H54" s="67"/>
      <c r="I54" s="63"/>
      <c r="J54" s="48" t="s">
        <v>44</v>
      </c>
      <c r="K54" s="60" t="s">
        <v>0</v>
      </c>
      <c r="L54" s="40">
        <v>0</v>
      </c>
      <c r="M54" s="40">
        <f t="shared" si="19"/>
        <v>0</v>
      </c>
      <c r="N54" s="43"/>
      <c r="O54" s="68"/>
      <c r="P54" s="68"/>
      <c r="Q54" s="39">
        <f t="shared" si="2"/>
        <v>0</v>
      </c>
    </row>
    <row r="55" spans="1:17" s="8" customFormat="1" ht="15.75" x14ac:dyDescent="0.25">
      <c r="A55" s="85">
        <v>10</v>
      </c>
      <c r="B55" s="79">
        <v>71920000</v>
      </c>
      <c r="C55" s="45" t="s">
        <v>9</v>
      </c>
      <c r="D55" s="45" t="s">
        <v>8</v>
      </c>
      <c r="E55" s="45" t="s">
        <v>38</v>
      </c>
      <c r="F55" s="63">
        <v>3</v>
      </c>
      <c r="G55" s="61" t="s">
        <v>28</v>
      </c>
      <c r="H55" s="55">
        <v>2143.6</v>
      </c>
      <c r="I55" s="63">
        <v>99</v>
      </c>
      <c r="J55" s="76" t="s">
        <v>39</v>
      </c>
      <c r="K55" s="38" t="s">
        <v>2</v>
      </c>
      <c r="L55" s="40">
        <f>L56+L57</f>
        <v>2324174</v>
      </c>
      <c r="M55" s="40">
        <f>M56+M57</f>
        <v>2324174</v>
      </c>
      <c r="N55" s="40">
        <f t="shared" ref="N55:P55" si="20">N56+N57</f>
        <v>0</v>
      </c>
      <c r="O55" s="40">
        <f t="shared" si="20"/>
        <v>0</v>
      </c>
      <c r="P55" s="40">
        <f t="shared" si="20"/>
        <v>0</v>
      </c>
      <c r="Q55" s="39">
        <f t="shared" si="2"/>
        <v>2324174</v>
      </c>
    </row>
    <row r="56" spans="1:17" s="8" customFormat="1" ht="33.75" customHeight="1" x14ac:dyDescent="0.25">
      <c r="A56" s="85"/>
      <c r="B56" s="79">
        <v>71920000</v>
      </c>
      <c r="C56" s="45" t="s">
        <v>9</v>
      </c>
      <c r="D56" s="65"/>
      <c r="E56" s="65"/>
      <c r="F56" s="63"/>
      <c r="G56" s="65"/>
      <c r="H56" s="55"/>
      <c r="I56" s="63"/>
      <c r="J56" s="48" t="s">
        <v>43</v>
      </c>
      <c r="K56" s="60" t="s">
        <v>6</v>
      </c>
      <c r="L56" s="40">
        <v>2324174</v>
      </c>
      <c r="M56" s="40">
        <f t="shared" ref="M56:M57" si="21">L56</f>
        <v>2324174</v>
      </c>
      <c r="N56" s="43"/>
      <c r="O56" s="43"/>
      <c r="P56" s="43"/>
      <c r="Q56" s="39">
        <f t="shared" si="2"/>
        <v>2324174</v>
      </c>
    </row>
    <row r="57" spans="1:17" s="8" customFormat="1" ht="18" customHeight="1" x14ac:dyDescent="0.25">
      <c r="A57" s="86"/>
      <c r="B57" s="79">
        <v>71920000</v>
      </c>
      <c r="C57" s="45" t="s">
        <v>9</v>
      </c>
      <c r="D57" s="65"/>
      <c r="E57" s="65"/>
      <c r="F57" s="63"/>
      <c r="G57" s="66"/>
      <c r="H57" s="67"/>
      <c r="I57" s="63"/>
      <c r="J57" s="48" t="s">
        <v>44</v>
      </c>
      <c r="K57" s="60" t="s">
        <v>0</v>
      </c>
      <c r="L57" s="40">
        <v>0</v>
      </c>
      <c r="M57" s="40">
        <f t="shared" si="21"/>
        <v>0</v>
      </c>
      <c r="N57" s="43"/>
      <c r="O57" s="68"/>
      <c r="P57" s="68"/>
      <c r="Q57" s="39">
        <f t="shared" si="2"/>
        <v>0</v>
      </c>
    </row>
    <row r="58" spans="1:17" s="8" customFormat="1" ht="15.75" x14ac:dyDescent="0.25">
      <c r="A58" s="84">
        <v>11</v>
      </c>
      <c r="B58" s="79">
        <v>71920000</v>
      </c>
      <c r="C58" s="45" t="s">
        <v>9</v>
      </c>
      <c r="D58" s="45" t="s">
        <v>8</v>
      </c>
      <c r="E58" s="45" t="s">
        <v>38</v>
      </c>
      <c r="F58" s="63">
        <v>6</v>
      </c>
      <c r="G58" s="61" t="s">
        <v>28</v>
      </c>
      <c r="H58" s="55">
        <v>1490.3</v>
      </c>
      <c r="I58" s="63">
        <v>81</v>
      </c>
      <c r="J58" s="76" t="s">
        <v>39</v>
      </c>
      <c r="K58" s="38" t="s">
        <v>2</v>
      </c>
      <c r="L58" s="40">
        <f>L59+L60</f>
        <v>3678380</v>
      </c>
      <c r="M58" s="40">
        <f>M59+M60</f>
        <v>3678380</v>
      </c>
      <c r="N58" s="40">
        <f>N59+N60</f>
        <v>0</v>
      </c>
      <c r="O58" s="40">
        <f>O59+O60</f>
        <v>0</v>
      </c>
      <c r="P58" s="40">
        <f>P59+P60</f>
        <v>0</v>
      </c>
      <c r="Q58" s="39">
        <f t="shared" si="2"/>
        <v>3678380</v>
      </c>
    </row>
    <row r="59" spans="1:17" s="8" customFormat="1" ht="31.5" customHeight="1" x14ac:dyDescent="0.25">
      <c r="A59" s="85"/>
      <c r="B59" s="79">
        <v>71920000</v>
      </c>
      <c r="C59" s="45" t="s">
        <v>9</v>
      </c>
      <c r="D59" s="45"/>
      <c r="E59" s="45"/>
      <c r="F59" s="63"/>
      <c r="G59" s="45"/>
      <c r="H59" s="55"/>
      <c r="I59" s="63"/>
      <c r="J59" s="48" t="s">
        <v>46</v>
      </c>
      <c r="K59" s="60" t="s">
        <v>4</v>
      </c>
      <c r="L59" s="40">
        <v>3678380</v>
      </c>
      <c r="M59" s="40">
        <f t="shared" ref="M59:M60" si="22">L59</f>
        <v>3678380</v>
      </c>
      <c r="N59" s="43"/>
      <c r="O59" s="43"/>
      <c r="P59" s="43"/>
      <c r="Q59" s="39">
        <f t="shared" si="2"/>
        <v>3678380</v>
      </c>
    </row>
    <row r="60" spans="1:17" s="8" customFormat="1" ht="18" customHeight="1" x14ac:dyDescent="0.25">
      <c r="A60" s="86"/>
      <c r="B60" s="79">
        <v>71920000</v>
      </c>
      <c r="C60" s="45" t="s">
        <v>9</v>
      </c>
      <c r="D60" s="45"/>
      <c r="E60" s="45"/>
      <c r="F60" s="63"/>
      <c r="G60" s="45"/>
      <c r="H60" s="55"/>
      <c r="I60" s="63"/>
      <c r="J60" s="48" t="s">
        <v>44</v>
      </c>
      <c r="K60" s="60" t="s">
        <v>0</v>
      </c>
      <c r="L60" s="40">
        <v>0</v>
      </c>
      <c r="M60" s="40">
        <f t="shared" si="22"/>
        <v>0</v>
      </c>
      <c r="N60" s="43"/>
      <c r="O60" s="68"/>
      <c r="P60" s="68"/>
      <c r="Q60" s="39">
        <f t="shared" si="2"/>
        <v>0</v>
      </c>
    </row>
    <row r="61" spans="1:17" s="8" customFormat="1" ht="15.75" x14ac:dyDescent="0.25">
      <c r="A61" s="64">
        <v>12</v>
      </c>
      <c r="B61" s="79">
        <v>71920000</v>
      </c>
      <c r="C61" s="45" t="s">
        <v>9</v>
      </c>
      <c r="D61" s="45" t="s">
        <v>8</v>
      </c>
      <c r="E61" s="45" t="s">
        <v>38</v>
      </c>
      <c r="F61" s="63">
        <v>7</v>
      </c>
      <c r="G61" s="61" t="s">
        <v>28</v>
      </c>
      <c r="H61" s="55">
        <v>2259</v>
      </c>
      <c r="I61" s="63">
        <v>84</v>
      </c>
      <c r="J61" s="76" t="s">
        <v>39</v>
      </c>
      <c r="K61" s="38" t="s">
        <v>2</v>
      </c>
      <c r="L61" s="40">
        <f>L62+L63</f>
        <v>2250062</v>
      </c>
      <c r="M61" s="40">
        <f>M62+M63</f>
        <v>2250062</v>
      </c>
      <c r="N61" s="40">
        <f t="shared" ref="N61:P61" si="23">N62+N63</f>
        <v>0</v>
      </c>
      <c r="O61" s="40">
        <f t="shared" si="23"/>
        <v>0</v>
      </c>
      <c r="P61" s="40">
        <f t="shared" si="23"/>
        <v>0</v>
      </c>
      <c r="Q61" s="39">
        <f t="shared" ref="Q61:Q98" si="24">M61+N61+O61+P61</f>
        <v>2250062</v>
      </c>
    </row>
    <row r="62" spans="1:17" s="8" customFormat="1" ht="33.75" customHeight="1" x14ac:dyDescent="0.25">
      <c r="A62" s="64"/>
      <c r="B62" s="79">
        <v>71920000</v>
      </c>
      <c r="C62" s="45" t="s">
        <v>9</v>
      </c>
      <c r="D62" s="65"/>
      <c r="E62" s="65"/>
      <c r="F62" s="63"/>
      <c r="G62" s="65"/>
      <c r="H62" s="55"/>
      <c r="I62" s="63"/>
      <c r="J62" s="48" t="s">
        <v>43</v>
      </c>
      <c r="K62" s="60" t="s">
        <v>6</v>
      </c>
      <c r="L62" s="40">
        <v>2250062</v>
      </c>
      <c r="M62" s="40">
        <f t="shared" ref="M62:M63" si="25">L62</f>
        <v>2250062</v>
      </c>
      <c r="N62" s="43"/>
      <c r="O62" s="43"/>
      <c r="P62" s="43"/>
      <c r="Q62" s="39">
        <f t="shared" si="24"/>
        <v>2250062</v>
      </c>
    </row>
    <row r="63" spans="1:17" s="8" customFormat="1" ht="18" customHeight="1" x14ac:dyDescent="0.25">
      <c r="A63" s="64"/>
      <c r="B63" s="79">
        <v>71920000</v>
      </c>
      <c r="C63" s="45" t="s">
        <v>9</v>
      </c>
      <c r="D63" s="65"/>
      <c r="E63" s="65"/>
      <c r="F63" s="63"/>
      <c r="G63" s="65"/>
      <c r="H63" s="55"/>
      <c r="I63" s="63"/>
      <c r="J63" s="48" t="s">
        <v>44</v>
      </c>
      <c r="K63" s="60" t="s">
        <v>0</v>
      </c>
      <c r="L63" s="40">
        <v>0</v>
      </c>
      <c r="M63" s="40">
        <f t="shared" si="25"/>
        <v>0</v>
      </c>
      <c r="N63" s="43"/>
      <c r="O63" s="68"/>
      <c r="P63" s="68"/>
      <c r="Q63" s="39">
        <f t="shared" si="24"/>
        <v>0</v>
      </c>
    </row>
    <row r="64" spans="1:17" s="8" customFormat="1" ht="15.75" x14ac:dyDescent="0.25">
      <c r="A64" s="62">
        <v>13</v>
      </c>
      <c r="B64" s="79">
        <v>71920000</v>
      </c>
      <c r="C64" s="45" t="s">
        <v>9</v>
      </c>
      <c r="D64" s="45" t="s">
        <v>8</v>
      </c>
      <c r="E64" s="45" t="s">
        <v>32</v>
      </c>
      <c r="F64" s="63">
        <v>12</v>
      </c>
      <c r="G64" s="61" t="s">
        <v>28</v>
      </c>
      <c r="H64" s="55">
        <v>616.9</v>
      </c>
      <c r="I64" s="63">
        <v>22</v>
      </c>
      <c r="J64" s="76" t="s">
        <v>39</v>
      </c>
      <c r="K64" s="38" t="s">
        <v>2</v>
      </c>
      <c r="L64" s="40">
        <f>L65+L66</f>
        <v>1384216</v>
      </c>
      <c r="M64" s="40">
        <f>M65+M66</f>
        <v>1384216</v>
      </c>
      <c r="N64" s="40">
        <f t="shared" ref="N64:P64" si="26">N65+N66</f>
        <v>0</v>
      </c>
      <c r="O64" s="40">
        <f t="shared" si="26"/>
        <v>0</v>
      </c>
      <c r="P64" s="40">
        <f t="shared" si="26"/>
        <v>0</v>
      </c>
      <c r="Q64" s="39">
        <f t="shared" si="24"/>
        <v>1384216</v>
      </c>
    </row>
    <row r="65" spans="1:38" s="8" customFormat="1" ht="33.75" customHeight="1" x14ac:dyDescent="0.25">
      <c r="A65" s="64"/>
      <c r="B65" s="79">
        <v>71920000</v>
      </c>
      <c r="C65" s="45" t="s">
        <v>9</v>
      </c>
      <c r="D65" s="45"/>
      <c r="E65" s="45"/>
      <c r="F65" s="63"/>
      <c r="G65" s="45"/>
      <c r="H65" s="55"/>
      <c r="I65" s="63"/>
      <c r="J65" s="48" t="s">
        <v>43</v>
      </c>
      <c r="K65" s="60" t="s">
        <v>6</v>
      </c>
      <c r="L65" s="40">
        <v>1384216</v>
      </c>
      <c r="M65" s="40">
        <f t="shared" ref="M65:M66" si="27">L65</f>
        <v>1384216</v>
      </c>
      <c r="N65" s="43"/>
      <c r="O65" s="43"/>
      <c r="P65" s="43"/>
      <c r="Q65" s="39">
        <f t="shared" si="24"/>
        <v>1384216</v>
      </c>
    </row>
    <row r="66" spans="1:38" s="8" customFormat="1" ht="18" customHeight="1" x14ac:dyDescent="0.25">
      <c r="A66" s="64"/>
      <c r="B66" s="79">
        <v>71920000</v>
      </c>
      <c r="C66" s="45" t="s">
        <v>9</v>
      </c>
      <c r="D66" s="45"/>
      <c r="E66" s="45"/>
      <c r="F66" s="63"/>
      <c r="G66" s="45"/>
      <c r="H66" s="55"/>
      <c r="I66" s="63"/>
      <c r="J66" s="48" t="s">
        <v>44</v>
      </c>
      <c r="K66" s="60" t="s">
        <v>0</v>
      </c>
      <c r="L66" s="40">
        <v>0</v>
      </c>
      <c r="M66" s="40">
        <f t="shared" si="27"/>
        <v>0</v>
      </c>
      <c r="N66" s="43"/>
      <c r="O66" s="68"/>
      <c r="P66" s="68"/>
      <c r="Q66" s="39">
        <f t="shared" si="24"/>
        <v>0</v>
      </c>
    </row>
    <row r="67" spans="1:38" s="17" customFormat="1" ht="15.75" x14ac:dyDescent="0.25">
      <c r="A67" s="88">
        <v>14</v>
      </c>
      <c r="B67" s="79">
        <v>71920000</v>
      </c>
      <c r="C67" s="45" t="s">
        <v>9</v>
      </c>
      <c r="D67" s="65" t="s">
        <v>12</v>
      </c>
      <c r="E67" s="65" t="s">
        <v>29</v>
      </c>
      <c r="F67" s="63">
        <v>19</v>
      </c>
      <c r="G67" s="72" t="s">
        <v>28</v>
      </c>
      <c r="H67" s="55">
        <v>915.61</v>
      </c>
      <c r="I67" s="63">
        <v>21</v>
      </c>
      <c r="J67" s="47" t="s">
        <v>39</v>
      </c>
      <c r="K67" s="60" t="s">
        <v>2</v>
      </c>
      <c r="L67" s="54">
        <f>L68</f>
        <v>20000</v>
      </c>
      <c r="M67" s="54">
        <f>M68</f>
        <v>20000</v>
      </c>
      <c r="N67" s="54">
        <f t="shared" ref="N67:P67" si="28">N68</f>
        <v>0</v>
      </c>
      <c r="O67" s="54">
        <f t="shared" si="28"/>
        <v>0</v>
      </c>
      <c r="P67" s="54">
        <f t="shared" si="28"/>
        <v>0</v>
      </c>
      <c r="Q67" s="39">
        <f>M67+N67+O67+P67</f>
        <v>20000</v>
      </c>
      <c r="R67" s="18"/>
      <c r="S67" s="15"/>
      <c r="T67" s="15"/>
      <c r="U67" s="16"/>
      <c r="V67" s="22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s="17" customFormat="1" ht="33.75" customHeight="1" x14ac:dyDescent="0.25">
      <c r="A68" s="90"/>
      <c r="B68" s="79">
        <v>71920000</v>
      </c>
      <c r="C68" s="45" t="s">
        <v>9</v>
      </c>
      <c r="D68" s="45"/>
      <c r="E68" s="45"/>
      <c r="F68" s="63"/>
      <c r="G68" s="71"/>
      <c r="H68" s="55"/>
      <c r="I68" s="63"/>
      <c r="J68" s="74" t="s">
        <v>69</v>
      </c>
      <c r="K68" s="53">
        <v>96</v>
      </c>
      <c r="L68" s="54">
        <v>20000</v>
      </c>
      <c r="M68" s="40">
        <f>L68</f>
        <v>20000</v>
      </c>
      <c r="N68" s="40"/>
      <c r="O68" s="40"/>
      <c r="P68" s="40"/>
      <c r="Q68" s="39">
        <f>M68+N68+O68+P68</f>
        <v>20000</v>
      </c>
      <c r="R68" s="18"/>
      <c r="S68" s="15"/>
      <c r="T68" s="15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s="17" customFormat="1" ht="15.75" x14ac:dyDescent="0.25">
      <c r="A69" s="88">
        <v>15</v>
      </c>
      <c r="B69" s="79">
        <v>71920000</v>
      </c>
      <c r="C69" s="45" t="s">
        <v>9</v>
      </c>
      <c r="D69" s="65" t="s">
        <v>12</v>
      </c>
      <c r="E69" s="65" t="s">
        <v>71</v>
      </c>
      <c r="F69" s="63">
        <v>5</v>
      </c>
      <c r="G69" s="72" t="s">
        <v>28</v>
      </c>
      <c r="H69" s="55">
        <v>1913.8</v>
      </c>
      <c r="I69" s="63">
        <v>43</v>
      </c>
      <c r="J69" s="47" t="s">
        <v>39</v>
      </c>
      <c r="K69" s="60" t="s">
        <v>2</v>
      </c>
      <c r="L69" s="54">
        <f>L70+L71</f>
        <v>55115</v>
      </c>
      <c r="M69" s="54">
        <f t="shared" ref="M69:P69" si="29">M70+M71</f>
        <v>20000</v>
      </c>
      <c r="N69" s="54">
        <f t="shared" si="29"/>
        <v>0</v>
      </c>
      <c r="O69" s="54">
        <f t="shared" si="29"/>
        <v>33359.25</v>
      </c>
      <c r="P69" s="54">
        <f t="shared" si="29"/>
        <v>1755.75</v>
      </c>
      <c r="Q69" s="39">
        <f t="shared" si="24"/>
        <v>55115</v>
      </c>
      <c r="R69" s="18"/>
      <c r="S69" s="15"/>
      <c r="T69" s="1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s="17" customFormat="1" ht="33.75" customHeight="1" x14ac:dyDescent="0.25">
      <c r="A70" s="89"/>
      <c r="B70" s="79">
        <v>71920000</v>
      </c>
      <c r="C70" s="45" t="s">
        <v>9</v>
      </c>
      <c r="D70" s="45"/>
      <c r="E70" s="45"/>
      <c r="F70" s="63"/>
      <c r="G70" s="71"/>
      <c r="H70" s="55"/>
      <c r="I70" s="63"/>
      <c r="J70" s="74" t="s">
        <v>69</v>
      </c>
      <c r="K70" s="53">
        <v>96</v>
      </c>
      <c r="L70" s="54">
        <v>20000</v>
      </c>
      <c r="M70" s="40">
        <f>L70</f>
        <v>20000</v>
      </c>
      <c r="N70" s="40"/>
      <c r="O70" s="40"/>
      <c r="P70" s="40"/>
      <c r="Q70" s="39">
        <f t="shared" si="24"/>
        <v>20000</v>
      </c>
      <c r="R70" s="18"/>
      <c r="S70" s="15"/>
      <c r="T70" s="1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s="21" customFormat="1" ht="48" customHeight="1" x14ac:dyDescent="0.25">
      <c r="A71" s="90"/>
      <c r="B71" s="79">
        <v>71920000</v>
      </c>
      <c r="C71" s="45" t="s">
        <v>9</v>
      </c>
      <c r="D71" s="65"/>
      <c r="E71" s="65"/>
      <c r="F71" s="63"/>
      <c r="G71" s="72"/>
      <c r="H71" s="55"/>
      <c r="I71" s="63"/>
      <c r="J71" s="74" t="s">
        <v>40</v>
      </c>
      <c r="K71" s="60" t="s">
        <v>14</v>
      </c>
      <c r="L71" s="54">
        <v>35115</v>
      </c>
      <c r="M71" s="44"/>
      <c r="N71" s="40"/>
      <c r="O71" s="44">
        <f>L71*0.95</f>
        <v>33359.25</v>
      </c>
      <c r="P71" s="39">
        <f>L71-O71</f>
        <v>1755.75</v>
      </c>
      <c r="Q71" s="39">
        <f t="shared" si="24"/>
        <v>35115</v>
      </c>
      <c r="R71" s="14"/>
      <c r="S71" s="15"/>
      <c r="T71" s="15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17" customFormat="1" ht="15.75" x14ac:dyDescent="0.25">
      <c r="A72" s="88">
        <v>16</v>
      </c>
      <c r="B72" s="79">
        <v>71920000</v>
      </c>
      <c r="C72" s="45" t="s">
        <v>9</v>
      </c>
      <c r="D72" s="65" t="s">
        <v>12</v>
      </c>
      <c r="E72" s="65" t="s">
        <v>71</v>
      </c>
      <c r="F72" s="63">
        <v>26</v>
      </c>
      <c r="G72" s="72" t="s">
        <v>28</v>
      </c>
      <c r="H72" s="55">
        <v>802.2</v>
      </c>
      <c r="I72" s="63">
        <v>15</v>
      </c>
      <c r="J72" s="48" t="s">
        <v>39</v>
      </c>
      <c r="K72" s="60" t="s">
        <v>2</v>
      </c>
      <c r="L72" s="54">
        <f>L73+L74</f>
        <v>109148</v>
      </c>
      <c r="M72" s="54">
        <f t="shared" ref="M72:P72" si="30">M73+M74</f>
        <v>109148</v>
      </c>
      <c r="N72" s="54">
        <f t="shared" si="30"/>
        <v>0</v>
      </c>
      <c r="O72" s="54">
        <f t="shared" si="30"/>
        <v>0</v>
      </c>
      <c r="P72" s="54">
        <f t="shared" si="30"/>
        <v>0</v>
      </c>
      <c r="Q72" s="39">
        <f t="shared" si="24"/>
        <v>109148</v>
      </c>
      <c r="R72" s="18"/>
      <c r="S72" s="15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s="17" customFormat="1" ht="33.75" customHeight="1" x14ac:dyDescent="0.25">
      <c r="A73" s="89"/>
      <c r="B73" s="79">
        <v>71920000</v>
      </c>
      <c r="C73" s="45" t="s">
        <v>9</v>
      </c>
      <c r="D73" s="45"/>
      <c r="E73" s="45"/>
      <c r="F73" s="63"/>
      <c r="G73" s="71"/>
      <c r="H73" s="55"/>
      <c r="I73" s="63"/>
      <c r="J73" s="74" t="s">
        <v>69</v>
      </c>
      <c r="K73" s="53">
        <v>96</v>
      </c>
      <c r="L73" s="54">
        <v>20000</v>
      </c>
      <c r="M73" s="40">
        <f>L73</f>
        <v>20000</v>
      </c>
      <c r="N73" s="40"/>
      <c r="O73" s="40"/>
      <c r="P73" s="40"/>
      <c r="Q73" s="39">
        <f t="shared" si="24"/>
        <v>20000</v>
      </c>
      <c r="R73" s="18"/>
      <c r="S73" s="15"/>
      <c r="T73" s="15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s="21" customFormat="1" ht="48" customHeight="1" x14ac:dyDescent="0.25">
      <c r="A74" s="90"/>
      <c r="B74" s="79">
        <v>71920000</v>
      </c>
      <c r="C74" s="45" t="s">
        <v>9</v>
      </c>
      <c r="D74" s="65"/>
      <c r="E74" s="65"/>
      <c r="F74" s="63"/>
      <c r="G74" s="72"/>
      <c r="H74" s="55"/>
      <c r="I74" s="63"/>
      <c r="J74" s="74" t="s">
        <v>40</v>
      </c>
      <c r="K74" s="60" t="s">
        <v>14</v>
      </c>
      <c r="L74" s="54">
        <v>89148</v>
      </c>
      <c r="M74" s="40">
        <f>L74</f>
        <v>89148</v>
      </c>
      <c r="N74" s="40"/>
      <c r="O74" s="44"/>
      <c r="P74" s="39"/>
      <c r="Q74" s="39">
        <f t="shared" si="24"/>
        <v>89148</v>
      </c>
      <c r="R74" s="14"/>
      <c r="S74" s="15"/>
      <c r="T74" s="15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s="17" customFormat="1" ht="15.75" x14ac:dyDescent="0.25">
      <c r="A75" s="88">
        <v>17</v>
      </c>
      <c r="B75" s="79">
        <v>71920000</v>
      </c>
      <c r="C75" s="45" t="s">
        <v>9</v>
      </c>
      <c r="D75" s="65" t="s">
        <v>12</v>
      </c>
      <c r="E75" s="65" t="s">
        <v>66</v>
      </c>
      <c r="F75" s="63">
        <v>4</v>
      </c>
      <c r="G75" s="72" t="s">
        <v>28</v>
      </c>
      <c r="H75" s="67">
        <v>646</v>
      </c>
      <c r="I75" s="63">
        <v>24</v>
      </c>
      <c r="J75" s="76" t="s">
        <v>39</v>
      </c>
      <c r="K75" s="60" t="s">
        <v>2</v>
      </c>
      <c r="L75" s="54">
        <f>L76+L77</f>
        <v>162890</v>
      </c>
      <c r="M75" s="54">
        <f>M76+M77</f>
        <v>162890</v>
      </c>
      <c r="N75" s="54">
        <f t="shared" ref="N75:P75" si="31">N76+N77</f>
        <v>0</v>
      </c>
      <c r="O75" s="54">
        <f t="shared" si="31"/>
        <v>0</v>
      </c>
      <c r="P75" s="54">
        <f t="shared" si="31"/>
        <v>0</v>
      </c>
      <c r="Q75" s="39">
        <f t="shared" si="24"/>
        <v>162890</v>
      </c>
      <c r="R75" s="18"/>
      <c r="S75" s="15"/>
      <c r="T75" s="15"/>
      <c r="U75" s="22"/>
      <c r="V75" s="16"/>
      <c r="W75" s="22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s="17" customFormat="1" ht="33.75" customHeight="1" x14ac:dyDescent="0.25">
      <c r="A76" s="89"/>
      <c r="B76" s="79">
        <v>71920000</v>
      </c>
      <c r="C76" s="45" t="s">
        <v>9</v>
      </c>
      <c r="D76" s="45"/>
      <c r="E76" s="45"/>
      <c r="F76" s="63"/>
      <c r="G76" s="71"/>
      <c r="H76" s="55"/>
      <c r="I76" s="63"/>
      <c r="J76" s="74" t="s">
        <v>69</v>
      </c>
      <c r="K76" s="53">
        <v>96</v>
      </c>
      <c r="L76" s="54">
        <v>20000</v>
      </c>
      <c r="M76" s="54">
        <f>L76</f>
        <v>20000</v>
      </c>
      <c r="N76" s="40"/>
      <c r="O76" s="40"/>
      <c r="P76" s="40"/>
      <c r="Q76" s="39">
        <f t="shared" si="24"/>
        <v>20000</v>
      </c>
      <c r="R76" s="18"/>
      <c r="S76" s="15"/>
      <c r="T76" s="1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s="21" customFormat="1" ht="48" customHeight="1" x14ac:dyDescent="0.25">
      <c r="A77" s="90"/>
      <c r="B77" s="79">
        <v>71920000</v>
      </c>
      <c r="C77" s="45" t="s">
        <v>9</v>
      </c>
      <c r="D77" s="45"/>
      <c r="E77" s="45"/>
      <c r="F77" s="63"/>
      <c r="G77" s="71"/>
      <c r="H77" s="55"/>
      <c r="I77" s="63"/>
      <c r="J77" s="74" t="s">
        <v>40</v>
      </c>
      <c r="K77" s="38" t="s">
        <v>14</v>
      </c>
      <c r="L77" s="54">
        <v>142890</v>
      </c>
      <c r="M77" s="54">
        <f>L77</f>
        <v>142890</v>
      </c>
      <c r="N77" s="40"/>
      <c r="O77" s="44"/>
      <c r="P77" s="39"/>
      <c r="Q77" s="39">
        <f>M77+N77+O77+P77</f>
        <v>142890</v>
      </c>
      <c r="R77" s="14"/>
      <c r="S77" s="15"/>
      <c r="T77" s="15"/>
      <c r="U77" s="19"/>
      <c r="V77" s="20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s="10" customFormat="1" ht="18.75" x14ac:dyDescent="0.3">
      <c r="A78" s="88">
        <v>18</v>
      </c>
      <c r="B78" s="79">
        <v>71920000</v>
      </c>
      <c r="C78" s="45" t="s">
        <v>9</v>
      </c>
      <c r="D78" s="65" t="s">
        <v>12</v>
      </c>
      <c r="E78" s="65" t="s">
        <v>48</v>
      </c>
      <c r="F78" s="63" t="s">
        <v>65</v>
      </c>
      <c r="G78" s="72" t="s">
        <v>28</v>
      </c>
      <c r="H78" s="55">
        <v>3688.6</v>
      </c>
      <c r="I78" s="63">
        <v>89</v>
      </c>
      <c r="J78" s="76" t="s">
        <v>39</v>
      </c>
      <c r="K78" s="60" t="s">
        <v>2</v>
      </c>
      <c r="L78" s="54">
        <f>L79+L80</f>
        <v>197399</v>
      </c>
      <c r="M78" s="54">
        <f t="shared" ref="M78:P78" si="32">M79+M80</f>
        <v>20000</v>
      </c>
      <c r="N78" s="54">
        <f t="shared" si="32"/>
        <v>0</v>
      </c>
      <c r="O78" s="54">
        <f t="shared" si="32"/>
        <v>168529.05</v>
      </c>
      <c r="P78" s="54">
        <f t="shared" si="32"/>
        <v>8869.9500000000116</v>
      </c>
      <c r="Q78" s="39">
        <f t="shared" si="24"/>
        <v>197399</v>
      </c>
      <c r="R78" s="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7"/>
      <c r="AJ78" s="9"/>
      <c r="AK78" s="9"/>
      <c r="AL78" s="9"/>
    </row>
    <row r="79" spans="1:38" s="17" customFormat="1" ht="33.75" customHeight="1" x14ac:dyDescent="0.25">
      <c r="A79" s="89"/>
      <c r="B79" s="79">
        <v>71920000</v>
      </c>
      <c r="C79" s="45" t="s">
        <v>9</v>
      </c>
      <c r="D79" s="45"/>
      <c r="E79" s="45"/>
      <c r="F79" s="63"/>
      <c r="G79" s="71"/>
      <c r="H79" s="55"/>
      <c r="I79" s="63"/>
      <c r="J79" s="74" t="s">
        <v>69</v>
      </c>
      <c r="K79" s="53">
        <v>96</v>
      </c>
      <c r="L79" s="54">
        <v>20000</v>
      </c>
      <c r="M79" s="54">
        <v>20000</v>
      </c>
      <c r="N79" s="40"/>
      <c r="O79" s="40"/>
      <c r="P79" s="40"/>
      <c r="Q79" s="39">
        <f t="shared" si="24"/>
        <v>20000</v>
      </c>
      <c r="R79" s="18"/>
      <c r="S79" s="15"/>
      <c r="T79" s="1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s="8" customFormat="1" ht="48" customHeight="1" x14ac:dyDescent="0.25">
      <c r="A80" s="90"/>
      <c r="B80" s="79">
        <v>71920000</v>
      </c>
      <c r="C80" s="45" t="s">
        <v>9</v>
      </c>
      <c r="D80" s="45"/>
      <c r="E80" s="45"/>
      <c r="F80" s="63"/>
      <c r="G80" s="71"/>
      <c r="H80" s="55"/>
      <c r="I80" s="63"/>
      <c r="J80" s="74" t="s">
        <v>40</v>
      </c>
      <c r="K80" s="38" t="s">
        <v>14</v>
      </c>
      <c r="L80" s="54">
        <v>177399</v>
      </c>
      <c r="M80" s="40"/>
      <c r="N80" s="40"/>
      <c r="O80" s="44">
        <f>L80*0.95</f>
        <v>168529.05</v>
      </c>
      <c r="P80" s="39">
        <f>L80-O80</f>
        <v>8869.9500000000116</v>
      </c>
      <c r="Q80" s="39">
        <f t="shared" si="24"/>
        <v>177399</v>
      </c>
    </row>
    <row r="81" spans="1:38" s="8" customFormat="1" ht="15.75" x14ac:dyDescent="0.25">
      <c r="A81" s="88">
        <v>19</v>
      </c>
      <c r="B81" s="79">
        <v>71920000</v>
      </c>
      <c r="C81" s="45" t="s">
        <v>9</v>
      </c>
      <c r="D81" s="74" t="s">
        <v>11</v>
      </c>
      <c r="E81" s="74" t="s">
        <v>30</v>
      </c>
      <c r="F81" s="50">
        <v>2</v>
      </c>
      <c r="G81" s="73" t="s">
        <v>28</v>
      </c>
      <c r="H81" s="51">
        <v>973.5</v>
      </c>
      <c r="I81" s="35">
        <v>31</v>
      </c>
      <c r="J81" s="74" t="s">
        <v>39</v>
      </c>
      <c r="K81" s="52" t="s">
        <v>2</v>
      </c>
      <c r="L81" s="54">
        <f>L82+L83</f>
        <v>74691</v>
      </c>
      <c r="M81" s="54">
        <f t="shared" ref="M81:P81" si="33">M82+M83</f>
        <v>20000</v>
      </c>
      <c r="N81" s="54">
        <f t="shared" si="33"/>
        <v>0</v>
      </c>
      <c r="O81" s="54">
        <f t="shared" si="33"/>
        <v>51956.45</v>
      </c>
      <c r="P81" s="54">
        <f t="shared" si="33"/>
        <v>2734.5500000000029</v>
      </c>
      <c r="Q81" s="39">
        <f t="shared" si="24"/>
        <v>74691</v>
      </c>
    </row>
    <row r="82" spans="1:38" s="17" customFormat="1" ht="33.75" customHeight="1" x14ac:dyDescent="0.25">
      <c r="A82" s="89"/>
      <c r="B82" s="79">
        <v>71920000</v>
      </c>
      <c r="C82" s="45" t="s">
        <v>9</v>
      </c>
      <c r="D82" s="45"/>
      <c r="E82" s="45"/>
      <c r="F82" s="63"/>
      <c r="G82" s="71"/>
      <c r="H82" s="55"/>
      <c r="I82" s="63"/>
      <c r="J82" s="74" t="s">
        <v>69</v>
      </c>
      <c r="K82" s="53">
        <v>96</v>
      </c>
      <c r="L82" s="54">
        <v>20000</v>
      </c>
      <c r="M82" s="54">
        <v>20000</v>
      </c>
      <c r="N82" s="40"/>
      <c r="O82" s="40"/>
      <c r="P82" s="40"/>
      <c r="Q82" s="39">
        <f t="shared" si="24"/>
        <v>20000</v>
      </c>
      <c r="R82" s="18"/>
      <c r="S82" s="15"/>
      <c r="T82" s="15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s="10" customFormat="1" ht="48" customHeight="1" x14ac:dyDescent="0.3">
      <c r="A83" s="90"/>
      <c r="B83" s="79">
        <v>71920000</v>
      </c>
      <c r="C83" s="45" t="s">
        <v>9</v>
      </c>
      <c r="D83" s="45"/>
      <c r="E83" s="45"/>
      <c r="F83" s="63"/>
      <c r="G83" s="71"/>
      <c r="H83" s="55"/>
      <c r="I83" s="63"/>
      <c r="J83" s="74" t="s">
        <v>40</v>
      </c>
      <c r="K83" s="38" t="s">
        <v>14</v>
      </c>
      <c r="L83" s="54">
        <v>54691</v>
      </c>
      <c r="M83" s="40"/>
      <c r="N83" s="40"/>
      <c r="O83" s="44">
        <f>L83*0.95</f>
        <v>51956.45</v>
      </c>
      <c r="P83" s="39">
        <f>L83-O83</f>
        <v>2734.5500000000029</v>
      </c>
      <c r="Q83" s="39">
        <f t="shared" si="24"/>
        <v>54691</v>
      </c>
      <c r="R83" s="8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7"/>
      <c r="AJ83" s="9"/>
      <c r="AK83" s="9"/>
      <c r="AL83" s="9"/>
    </row>
    <row r="84" spans="1:38" s="8" customFormat="1" ht="15.75" x14ac:dyDescent="0.25">
      <c r="A84" s="88">
        <v>20</v>
      </c>
      <c r="B84" s="79">
        <v>71920000</v>
      </c>
      <c r="C84" s="45" t="s">
        <v>9</v>
      </c>
      <c r="D84" s="65" t="s">
        <v>74</v>
      </c>
      <c r="E84" s="65" t="s">
        <v>31</v>
      </c>
      <c r="F84" s="63">
        <v>3</v>
      </c>
      <c r="G84" s="72" t="s">
        <v>28</v>
      </c>
      <c r="H84" s="55">
        <v>1439.6</v>
      </c>
      <c r="I84" s="63">
        <v>32</v>
      </c>
      <c r="J84" s="74" t="s">
        <v>39</v>
      </c>
      <c r="K84" s="60" t="s">
        <v>2</v>
      </c>
      <c r="L84" s="54">
        <f>L85+L86</f>
        <v>132446</v>
      </c>
      <c r="M84" s="54">
        <f t="shared" ref="M84:P84" si="34">M85+M86</f>
        <v>20000</v>
      </c>
      <c r="N84" s="54">
        <f t="shared" si="34"/>
        <v>0</v>
      </c>
      <c r="O84" s="54">
        <f t="shared" si="34"/>
        <v>106823.7</v>
      </c>
      <c r="P84" s="54">
        <f t="shared" si="34"/>
        <v>5622.3000000000029</v>
      </c>
      <c r="Q84" s="39">
        <f t="shared" si="24"/>
        <v>132446</v>
      </c>
    </row>
    <row r="85" spans="1:38" s="17" customFormat="1" ht="33.75" customHeight="1" x14ac:dyDescent="0.25">
      <c r="A85" s="89"/>
      <c r="B85" s="79">
        <v>71920000</v>
      </c>
      <c r="C85" s="45" t="s">
        <v>9</v>
      </c>
      <c r="D85" s="45"/>
      <c r="E85" s="45"/>
      <c r="F85" s="63"/>
      <c r="G85" s="71"/>
      <c r="H85" s="55"/>
      <c r="I85" s="63"/>
      <c r="J85" s="74" t="s">
        <v>69</v>
      </c>
      <c r="K85" s="53">
        <v>96</v>
      </c>
      <c r="L85" s="54">
        <v>20000</v>
      </c>
      <c r="M85" s="54">
        <v>20000</v>
      </c>
      <c r="N85" s="40"/>
      <c r="O85" s="40"/>
      <c r="P85" s="40"/>
      <c r="Q85" s="39">
        <f t="shared" si="24"/>
        <v>20000</v>
      </c>
      <c r="R85" s="18"/>
      <c r="S85" s="15"/>
      <c r="T85" s="15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s="8" customFormat="1" ht="48" customHeight="1" x14ac:dyDescent="0.25">
      <c r="A86" s="90"/>
      <c r="B86" s="79">
        <v>71920000</v>
      </c>
      <c r="C86" s="45" t="s">
        <v>9</v>
      </c>
      <c r="D86" s="65"/>
      <c r="E86" s="65"/>
      <c r="F86" s="63"/>
      <c r="G86" s="72"/>
      <c r="H86" s="55"/>
      <c r="I86" s="63"/>
      <c r="J86" s="74" t="s">
        <v>40</v>
      </c>
      <c r="K86" s="60" t="s">
        <v>14</v>
      </c>
      <c r="L86" s="54">
        <v>112446</v>
      </c>
      <c r="M86" s="44"/>
      <c r="N86" s="40"/>
      <c r="O86" s="44">
        <f>L86*0.95</f>
        <v>106823.7</v>
      </c>
      <c r="P86" s="39">
        <f>L86-O86</f>
        <v>5622.3000000000029</v>
      </c>
      <c r="Q86" s="39">
        <f t="shared" si="24"/>
        <v>112446</v>
      </c>
    </row>
    <row r="87" spans="1:38" s="10" customFormat="1" ht="18.75" x14ac:dyDescent="0.3">
      <c r="A87" s="88">
        <v>21</v>
      </c>
      <c r="B87" s="79">
        <v>71920000</v>
      </c>
      <c r="C87" s="45" t="s">
        <v>9</v>
      </c>
      <c r="D87" s="65" t="s">
        <v>25</v>
      </c>
      <c r="E87" s="65" t="s">
        <v>31</v>
      </c>
      <c r="F87" s="63">
        <v>4</v>
      </c>
      <c r="G87" s="72" t="s">
        <v>28</v>
      </c>
      <c r="H87" s="55">
        <v>5106.3999999999996</v>
      </c>
      <c r="I87" s="63">
        <v>240</v>
      </c>
      <c r="J87" s="76" t="s">
        <v>39</v>
      </c>
      <c r="K87" s="60" t="s">
        <v>2</v>
      </c>
      <c r="L87" s="54">
        <f>L88+L89</f>
        <v>135913</v>
      </c>
      <c r="M87" s="54">
        <f t="shared" ref="M87:P87" si="35">M88+M89</f>
        <v>20000</v>
      </c>
      <c r="N87" s="54">
        <f t="shared" si="35"/>
        <v>0</v>
      </c>
      <c r="O87" s="54">
        <f t="shared" si="35"/>
        <v>110117.34999999999</v>
      </c>
      <c r="P87" s="54">
        <f t="shared" si="35"/>
        <v>5795.6500000000087</v>
      </c>
      <c r="Q87" s="39">
        <f t="shared" si="24"/>
        <v>135913</v>
      </c>
      <c r="R87" s="8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7"/>
      <c r="AJ87" s="9"/>
      <c r="AK87" s="9"/>
      <c r="AL87" s="9"/>
    </row>
    <row r="88" spans="1:38" s="17" customFormat="1" ht="33.75" customHeight="1" x14ac:dyDescent="0.25">
      <c r="A88" s="89"/>
      <c r="B88" s="79">
        <v>71920000</v>
      </c>
      <c r="C88" s="45" t="s">
        <v>9</v>
      </c>
      <c r="D88" s="45"/>
      <c r="E88" s="45"/>
      <c r="F88" s="63"/>
      <c r="G88" s="71"/>
      <c r="H88" s="55"/>
      <c r="I88" s="63"/>
      <c r="J88" s="74" t="s">
        <v>69</v>
      </c>
      <c r="K88" s="53">
        <v>96</v>
      </c>
      <c r="L88" s="54">
        <v>20000</v>
      </c>
      <c r="M88" s="54">
        <v>20000</v>
      </c>
      <c r="N88" s="40"/>
      <c r="O88" s="40"/>
      <c r="P88" s="40"/>
      <c r="Q88" s="39">
        <f t="shared" si="24"/>
        <v>20000</v>
      </c>
      <c r="R88" s="18"/>
      <c r="S88" s="15"/>
      <c r="T88" s="1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s="8" customFormat="1" ht="48" customHeight="1" x14ac:dyDescent="0.25">
      <c r="A89" s="90"/>
      <c r="B89" s="79">
        <v>71920000</v>
      </c>
      <c r="C89" s="45" t="s">
        <v>9</v>
      </c>
      <c r="D89" s="45"/>
      <c r="E89" s="45"/>
      <c r="F89" s="63"/>
      <c r="G89" s="71"/>
      <c r="H89" s="55"/>
      <c r="I89" s="63"/>
      <c r="J89" s="74" t="s">
        <v>40</v>
      </c>
      <c r="K89" s="38" t="s">
        <v>14</v>
      </c>
      <c r="L89" s="54">
        <v>115913</v>
      </c>
      <c r="M89" s="40"/>
      <c r="N89" s="40"/>
      <c r="O89" s="44">
        <f>L89*0.95</f>
        <v>110117.34999999999</v>
      </c>
      <c r="P89" s="39">
        <f>L89-O89</f>
        <v>5795.6500000000087</v>
      </c>
      <c r="Q89" s="39">
        <f t="shared" si="24"/>
        <v>115913</v>
      </c>
    </row>
    <row r="90" spans="1:38" s="8" customFormat="1" ht="15.75" x14ac:dyDescent="0.25">
      <c r="A90" s="88">
        <v>22</v>
      </c>
      <c r="B90" s="79">
        <v>71920000</v>
      </c>
      <c r="C90" s="45" t="s">
        <v>9</v>
      </c>
      <c r="D90" s="65" t="s">
        <v>75</v>
      </c>
      <c r="E90" s="65" t="s">
        <v>67</v>
      </c>
      <c r="F90" s="63">
        <v>10</v>
      </c>
      <c r="G90" s="72" t="s">
        <v>28</v>
      </c>
      <c r="H90" s="55">
        <v>2132.1999999999998</v>
      </c>
      <c r="I90" s="63">
        <v>78</v>
      </c>
      <c r="J90" s="74" t="s">
        <v>39</v>
      </c>
      <c r="K90" s="60" t="s">
        <v>2</v>
      </c>
      <c r="L90" s="54">
        <f>L91+L92</f>
        <v>90729</v>
      </c>
      <c r="M90" s="54">
        <f t="shared" ref="M90:P90" si="36">M91+M92</f>
        <v>20000</v>
      </c>
      <c r="N90" s="54">
        <f t="shared" si="36"/>
        <v>0</v>
      </c>
      <c r="O90" s="54">
        <f t="shared" si="36"/>
        <v>67192.55</v>
      </c>
      <c r="P90" s="54">
        <f t="shared" si="36"/>
        <v>3536.4499999999971</v>
      </c>
      <c r="Q90" s="39">
        <f t="shared" si="24"/>
        <v>90729</v>
      </c>
    </row>
    <row r="91" spans="1:38" s="17" customFormat="1" ht="33.75" customHeight="1" x14ac:dyDescent="0.25">
      <c r="A91" s="89"/>
      <c r="B91" s="79">
        <v>71920000</v>
      </c>
      <c r="C91" s="45" t="s">
        <v>9</v>
      </c>
      <c r="D91" s="45"/>
      <c r="E91" s="45"/>
      <c r="F91" s="63"/>
      <c r="G91" s="71"/>
      <c r="H91" s="55"/>
      <c r="I91" s="63"/>
      <c r="J91" s="74" t="s">
        <v>69</v>
      </c>
      <c r="K91" s="53">
        <v>96</v>
      </c>
      <c r="L91" s="54">
        <v>20000</v>
      </c>
      <c r="M91" s="54">
        <v>20000</v>
      </c>
      <c r="N91" s="40"/>
      <c r="O91" s="40"/>
      <c r="P91" s="40"/>
      <c r="Q91" s="39">
        <f t="shared" si="24"/>
        <v>20000</v>
      </c>
      <c r="R91" s="18"/>
      <c r="S91" s="15"/>
      <c r="T91" s="15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10" customFormat="1" ht="48" customHeight="1" x14ac:dyDescent="0.3">
      <c r="A92" s="90"/>
      <c r="B92" s="79">
        <v>71920000</v>
      </c>
      <c r="C92" s="45" t="s">
        <v>9</v>
      </c>
      <c r="D92" s="65"/>
      <c r="E92" s="65"/>
      <c r="F92" s="63"/>
      <c r="G92" s="72"/>
      <c r="H92" s="55"/>
      <c r="I92" s="63"/>
      <c r="J92" s="74" t="s">
        <v>40</v>
      </c>
      <c r="K92" s="60" t="s">
        <v>14</v>
      </c>
      <c r="L92" s="54">
        <v>70729</v>
      </c>
      <c r="M92" s="44"/>
      <c r="N92" s="40"/>
      <c r="O92" s="44">
        <f>L92*0.95</f>
        <v>67192.55</v>
      </c>
      <c r="P92" s="39">
        <f>L92-O92</f>
        <v>3536.4499999999971</v>
      </c>
      <c r="Q92" s="39">
        <f t="shared" si="24"/>
        <v>70729</v>
      </c>
      <c r="R92" s="8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7"/>
      <c r="AJ92" s="9"/>
      <c r="AK92" s="9"/>
      <c r="AL92" s="9"/>
    </row>
    <row r="93" spans="1:38" s="21" customFormat="1" ht="15.75" x14ac:dyDescent="0.25">
      <c r="A93" s="88">
        <v>23</v>
      </c>
      <c r="B93" s="79">
        <v>71920000</v>
      </c>
      <c r="C93" s="45" t="s">
        <v>9</v>
      </c>
      <c r="D93" s="45" t="s">
        <v>8</v>
      </c>
      <c r="E93" s="45" t="s">
        <v>38</v>
      </c>
      <c r="F93" s="63">
        <v>2</v>
      </c>
      <c r="G93" s="71" t="s">
        <v>28</v>
      </c>
      <c r="H93" s="55">
        <v>2139.9</v>
      </c>
      <c r="I93" s="63">
        <v>72</v>
      </c>
      <c r="J93" s="76" t="s">
        <v>39</v>
      </c>
      <c r="K93" s="38" t="s">
        <v>2</v>
      </c>
      <c r="L93" s="54">
        <f>L94+L95</f>
        <v>85819</v>
      </c>
      <c r="M93" s="54">
        <f t="shared" ref="M93:P93" si="37">M94+M95</f>
        <v>20000</v>
      </c>
      <c r="N93" s="54">
        <f t="shared" si="37"/>
        <v>0</v>
      </c>
      <c r="O93" s="54">
        <f t="shared" si="37"/>
        <v>62528.049999999996</v>
      </c>
      <c r="P93" s="54">
        <f t="shared" si="37"/>
        <v>3290.9500000000044</v>
      </c>
      <c r="Q93" s="39">
        <f t="shared" si="24"/>
        <v>85819</v>
      </c>
      <c r="R93" s="14"/>
      <c r="S93" s="15"/>
      <c r="T93" s="15"/>
      <c r="U93" s="20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s="17" customFormat="1" ht="33.75" customHeight="1" x14ac:dyDescent="0.25">
      <c r="A94" s="89"/>
      <c r="B94" s="79">
        <v>71920000</v>
      </c>
      <c r="C94" s="45" t="s">
        <v>9</v>
      </c>
      <c r="D94" s="45"/>
      <c r="E94" s="45"/>
      <c r="F94" s="63"/>
      <c r="G94" s="71"/>
      <c r="H94" s="55"/>
      <c r="I94" s="63"/>
      <c r="J94" s="74" t="s">
        <v>69</v>
      </c>
      <c r="K94" s="53">
        <v>96</v>
      </c>
      <c r="L94" s="54">
        <v>20000</v>
      </c>
      <c r="M94" s="54">
        <v>20000</v>
      </c>
      <c r="N94" s="40"/>
      <c r="O94" s="40"/>
      <c r="P94" s="40"/>
      <c r="Q94" s="39">
        <f t="shared" si="24"/>
        <v>20000</v>
      </c>
      <c r="R94" s="18"/>
      <c r="S94" s="15"/>
      <c r="T94" s="1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s="17" customFormat="1" ht="48" customHeight="1" x14ac:dyDescent="0.25">
      <c r="A95" s="90"/>
      <c r="B95" s="79">
        <v>71920000</v>
      </c>
      <c r="C95" s="45" t="s">
        <v>9</v>
      </c>
      <c r="D95" s="65"/>
      <c r="E95" s="65"/>
      <c r="F95" s="63"/>
      <c r="G95" s="72"/>
      <c r="H95" s="55"/>
      <c r="I95" s="63"/>
      <c r="J95" s="74" t="s">
        <v>40</v>
      </c>
      <c r="K95" s="60" t="s">
        <v>14</v>
      </c>
      <c r="L95" s="54">
        <v>65819</v>
      </c>
      <c r="M95" s="44"/>
      <c r="N95" s="40"/>
      <c r="O95" s="44">
        <f>L95*0.95</f>
        <v>62528.049999999996</v>
      </c>
      <c r="P95" s="39">
        <f>L95-O95</f>
        <v>3290.9500000000044</v>
      </c>
      <c r="Q95" s="39">
        <f t="shared" si="24"/>
        <v>65819</v>
      </c>
      <c r="R95" s="18"/>
      <c r="S95" s="15"/>
      <c r="T95" s="15"/>
      <c r="U95" s="22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s="17" customFormat="1" ht="15.75" x14ac:dyDescent="0.25">
      <c r="A96" s="88">
        <v>24</v>
      </c>
      <c r="B96" s="79">
        <v>71920000</v>
      </c>
      <c r="C96" s="45" t="s">
        <v>9</v>
      </c>
      <c r="D96" s="65" t="s">
        <v>8</v>
      </c>
      <c r="E96" s="65" t="s">
        <v>38</v>
      </c>
      <c r="F96" s="63">
        <v>5</v>
      </c>
      <c r="G96" s="72" t="s">
        <v>28</v>
      </c>
      <c r="H96" s="55">
        <v>2203.6</v>
      </c>
      <c r="I96" s="63">
        <v>99</v>
      </c>
      <c r="J96" s="76" t="s">
        <v>39</v>
      </c>
      <c r="K96" s="60" t="s">
        <v>2</v>
      </c>
      <c r="L96" s="54">
        <f>L97+L98</f>
        <v>88183</v>
      </c>
      <c r="M96" s="54">
        <f t="shared" ref="M96:P96" si="38">M97+M98</f>
        <v>20000</v>
      </c>
      <c r="N96" s="54">
        <f t="shared" si="38"/>
        <v>0</v>
      </c>
      <c r="O96" s="54">
        <f t="shared" si="38"/>
        <v>64773.85</v>
      </c>
      <c r="P96" s="54">
        <f t="shared" si="38"/>
        <v>3409.1500000000015</v>
      </c>
      <c r="Q96" s="39">
        <f t="shared" si="24"/>
        <v>88183</v>
      </c>
      <c r="R96" s="18"/>
      <c r="S96" s="15"/>
      <c r="T96" s="15"/>
      <c r="U96" s="22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s="17" customFormat="1" ht="33.75" customHeight="1" x14ac:dyDescent="0.25">
      <c r="A97" s="89"/>
      <c r="B97" s="79">
        <v>71920000</v>
      </c>
      <c r="C97" s="45" t="s">
        <v>9</v>
      </c>
      <c r="D97" s="45"/>
      <c r="E97" s="45"/>
      <c r="F97" s="63"/>
      <c r="G97" s="71"/>
      <c r="H97" s="55"/>
      <c r="I97" s="63"/>
      <c r="J97" s="74" t="s">
        <v>69</v>
      </c>
      <c r="K97" s="53">
        <v>96</v>
      </c>
      <c r="L97" s="54">
        <v>20000</v>
      </c>
      <c r="M97" s="54">
        <v>20000</v>
      </c>
      <c r="N97" s="40"/>
      <c r="O97" s="40"/>
      <c r="P97" s="40"/>
      <c r="Q97" s="39">
        <f t="shared" si="24"/>
        <v>20000</v>
      </c>
      <c r="R97" s="18"/>
      <c r="S97" s="15"/>
      <c r="T97" s="15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s="17" customFormat="1" ht="48" customHeight="1" x14ac:dyDescent="0.25">
      <c r="A98" s="90"/>
      <c r="B98" s="79">
        <v>71920000</v>
      </c>
      <c r="C98" s="45" t="s">
        <v>9</v>
      </c>
      <c r="D98" s="65"/>
      <c r="E98" s="65"/>
      <c r="F98" s="63"/>
      <c r="G98" s="72"/>
      <c r="H98" s="55"/>
      <c r="I98" s="63"/>
      <c r="J98" s="74" t="s">
        <v>40</v>
      </c>
      <c r="K98" s="60" t="s">
        <v>14</v>
      </c>
      <c r="L98" s="54">
        <v>68183</v>
      </c>
      <c r="M98" s="44"/>
      <c r="N98" s="40"/>
      <c r="O98" s="44">
        <f>L98*0.95</f>
        <v>64773.85</v>
      </c>
      <c r="P98" s="39">
        <f>L98-O98</f>
        <v>3409.1500000000015</v>
      </c>
      <c r="Q98" s="39">
        <f t="shared" si="24"/>
        <v>68183</v>
      </c>
      <c r="R98" s="18"/>
      <c r="S98" s="15"/>
      <c r="T98" s="15"/>
      <c r="U98" s="22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</sheetData>
  <mergeCells count="34">
    <mergeCell ref="A84:A86"/>
    <mergeCell ref="A87:A89"/>
    <mergeCell ref="A90:A92"/>
    <mergeCell ref="A93:A95"/>
    <mergeCell ref="A96:A98"/>
    <mergeCell ref="O7:O9"/>
    <mergeCell ref="A6:A10"/>
    <mergeCell ref="A81:A83"/>
    <mergeCell ref="A12:E12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B13:I13"/>
    <mergeCell ref="A75:A77"/>
    <mergeCell ref="A69:A71"/>
    <mergeCell ref="A72:A74"/>
    <mergeCell ref="A67:A68"/>
    <mergeCell ref="A78:A80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  <rowBreaks count="2" manualBreakCount="2">
    <brk id="23" max="16" man="1"/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2019-12-18T13:01:42Z</dcterms:modified>
</cp:coreProperties>
</file>